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xr:revisionPtr revIDLastSave="0" documentId="13_ncr:1000001_{1C37B6FE-E6DB-AB4C-BD4E-9937118EA8BF}" xr6:coauthVersionLast="45" xr6:coauthVersionMax="45" xr10:uidLastSave="{00000000-0000-0000-0000-000000000000}"/>
  <bookViews>
    <workbookView xWindow="240" yWindow="30" windowWidth="23655" windowHeight="9990" xr2:uid="{00000000-000D-0000-FFFF-FFFF00000000}"/>
  </bookViews>
  <sheets>
    <sheet name="Ergebnisse" sheetId="3" r:id="rId1"/>
    <sheet name="Ergebniseingabe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3" i="1"/>
  <c r="J3" i="1"/>
  <c r="I4" i="1"/>
  <c r="J4" i="1"/>
  <c r="I5" i="1"/>
  <c r="J5" i="1"/>
  <c r="I6" i="1"/>
  <c r="J6" i="1"/>
  <c r="I2" i="1"/>
  <c r="J2" i="1"/>
  <c r="F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3" i="1"/>
  <c r="F4" i="1"/>
  <c r="F5" i="1"/>
  <c r="F6" i="1"/>
  <c r="F7" i="1"/>
  <c r="F8" i="1"/>
  <c r="S14" i="1"/>
  <c r="S10" i="1"/>
  <c r="S6" i="1"/>
  <c r="S2" i="1"/>
  <c r="S15" i="1"/>
  <c r="S11" i="1"/>
  <c r="S7" i="1"/>
  <c r="S3" i="1"/>
  <c r="S16" i="1"/>
  <c r="S12" i="1"/>
  <c r="S8" i="1"/>
  <c r="T8" i="1"/>
  <c r="S4" i="1"/>
  <c r="S13" i="1"/>
  <c r="S9" i="1"/>
  <c r="T9" i="1"/>
  <c r="S5" i="1"/>
  <c r="S61" i="1"/>
  <c r="S53" i="1"/>
  <c r="S45" i="1"/>
  <c r="S37" i="1"/>
  <c r="S29" i="1"/>
  <c r="S21" i="1"/>
  <c r="S17" i="1"/>
  <c r="S58" i="1"/>
  <c r="S54" i="1"/>
  <c r="S50" i="1"/>
  <c r="S46" i="1"/>
  <c r="S42" i="1"/>
  <c r="S38" i="1"/>
  <c r="S34" i="1"/>
  <c r="S30" i="1"/>
  <c r="S26" i="1"/>
  <c r="S22" i="1"/>
  <c r="S18" i="1"/>
  <c r="S57" i="1"/>
  <c r="S49" i="1"/>
  <c r="S41" i="1"/>
  <c r="S33" i="1"/>
  <c r="S25" i="1"/>
  <c r="S59" i="1"/>
  <c r="S55" i="1"/>
  <c r="S51" i="1"/>
  <c r="S47" i="1"/>
  <c r="S43" i="1"/>
  <c r="S39" i="1"/>
  <c r="S35" i="1"/>
  <c r="S31" i="1"/>
  <c r="S27" i="1"/>
  <c r="S23" i="1"/>
  <c r="S19" i="1"/>
  <c r="S60" i="1"/>
  <c r="S56" i="1"/>
  <c r="S52" i="1"/>
  <c r="S48" i="1"/>
  <c r="S44" i="1"/>
  <c r="S40" i="1"/>
  <c r="S36" i="1"/>
  <c r="S32" i="1"/>
  <c r="S28" i="1"/>
  <c r="S24" i="1"/>
  <c r="S20" i="1"/>
  <c r="H17" i="1"/>
  <c r="H24" i="1"/>
  <c r="H20" i="1"/>
  <c r="H61" i="1"/>
  <c r="N61" i="1"/>
  <c r="H57" i="1"/>
  <c r="H53" i="1"/>
  <c r="H49" i="1"/>
  <c r="N49" i="1"/>
  <c r="H45" i="1"/>
  <c r="N45" i="1"/>
  <c r="H41" i="1"/>
  <c r="H37" i="1"/>
  <c r="N37" i="1"/>
  <c r="H35" i="1"/>
  <c r="H33" i="1"/>
  <c r="H31" i="1"/>
  <c r="H29" i="1"/>
  <c r="H27" i="1"/>
  <c r="H18" i="1"/>
  <c r="N18" i="1"/>
  <c r="H14" i="1"/>
  <c r="H23" i="1"/>
  <c r="H19" i="1"/>
  <c r="H58" i="1"/>
  <c r="N58" i="1"/>
  <c r="H54" i="1"/>
  <c r="H50" i="1"/>
  <c r="H46" i="1"/>
  <c r="H42" i="1"/>
  <c r="N42" i="1"/>
  <c r="H38" i="1"/>
  <c r="G60" i="1"/>
  <c r="H15" i="1"/>
  <c r="N15" i="1"/>
  <c r="H26" i="1"/>
  <c r="H22" i="1"/>
  <c r="H59" i="1"/>
  <c r="H55" i="1"/>
  <c r="H51" i="1"/>
  <c r="N51" i="1"/>
  <c r="H47" i="1"/>
  <c r="H43" i="1"/>
  <c r="H39" i="1"/>
  <c r="H36" i="1"/>
  <c r="H34" i="1"/>
  <c r="H32" i="1"/>
  <c r="H30" i="1"/>
  <c r="H28" i="1"/>
  <c r="G61" i="1"/>
  <c r="H16" i="1"/>
  <c r="N16" i="1"/>
  <c r="H25" i="1"/>
  <c r="H21" i="1"/>
  <c r="H60" i="1"/>
  <c r="H56" i="1"/>
  <c r="H52" i="1"/>
  <c r="H48" i="1"/>
  <c r="N48" i="1"/>
  <c r="H44" i="1"/>
  <c r="H40" i="1"/>
  <c r="N55" i="1"/>
  <c r="H9" i="1"/>
  <c r="H2" i="1"/>
  <c r="L2" i="1"/>
  <c r="M2" i="1"/>
  <c r="H5" i="1"/>
  <c r="H4" i="1"/>
  <c r="H6" i="1"/>
  <c r="H11" i="1"/>
  <c r="H8" i="1"/>
  <c r="H13" i="1"/>
  <c r="H10" i="1"/>
  <c r="H3" i="1"/>
  <c r="H7" i="1"/>
  <c r="H12" i="1"/>
  <c r="G2" i="1"/>
  <c r="G5" i="1"/>
  <c r="G10" i="1"/>
  <c r="G21" i="1"/>
  <c r="G13" i="1"/>
  <c r="G57" i="1"/>
  <c r="G41" i="1"/>
  <c r="G25" i="1"/>
  <c r="G12" i="1"/>
  <c r="G45" i="1"/>
  <c r="G16" i="1"/>
  <c r="G29" i="1"/>
  <c r="G49" i="1"/>
  <c r="G33" i="1"/>
  <c r="G17" i="1"/>
  <c r="G53" i="1"/>
  <c r="G37" i="1"/>
  <c r="G59" i="1"/>
  <c r="G55" i="1"/>
  <c r="G51" i="1"/>
  <c r="G47" i="1"/>
  <c r="G43" i="1"/>
  <c r="G39" i="1"/>
  <c r="G35" i="1"/>
  <c r="G31" i="1"/>
  <c r="G27" i="1"/>
  <c r="G23" i="1"/>
  <c r="G19" i="1"/>
  <c r="G4" i="1"/>
  <c r="G14" i="1"/>
  <c r="G9" i="1"/>
  <c r="G7" i="1"/>
  <c r="G6" i="1"/>
  <c r="G56" i="1"/>
  <c r="G52" i="1"/>
  <c r="G48" i="1"/>
  <c r="G44" i="1"/>
  <c r="G40" i="1"/>
  <c r="G36" i="1"/>
  <c r="G32" i="1"/>
  <c r="G28" i="1"/>
  <c r="G24" i="1"/>
  <c r="G20" i="1"/>
  <c r="G3" i="1"/>
  <c r="G15" i="1"/>
  <c r="G11" i="1"/>
  <c r="G8" i="1"/>
  <c r="G58" i="1"/>
  <c r="G54" i="1"/>
  <c r="G50" i="1"/>
  <c r="G46" i="1"/>
  <c r="G42" i="1"/>
  <c r="G38" i="1"/>
  <c r="G34" i="1"/>
  <c r="G30" i="1"/>
  <c r="G26" i="1"/>
  <c r="G22" i="1"/>
  <c r="G18" i="1"/>
  <c r="L24" i="1"/>
  <c r="M24" i="1"/>
  <c r="N24" i="1"/>
  <c r="O24" i="1"/>
  <c r="T32" i="1"/>
  <c r="U32" i="1"/>
  <c r="T19" i="1"/>
  <c r="U19" i="1"/>
  <c r="T33" i="1"/>
  <c r="U33" i="1"/>
  <c r="T34" i="1"/>
  <c r="U34" i="1"/>
  <c r="T13" i="1"/>
  <c r="U13" i="1"/>
  <c r="T15" i="1"/>
  <c r="U15" i="1"/>
  <c r="T28" i="1"/>
  <c r="U28" i="1"/>
  <c r="T44" i="1"/>
  <c r="U44" i="1"/>
  <c r="T60" i="1"/>
  <c r="U60" i="1"/>
  <c r="T31" i="1"/>
  <c r="U31" i="1"/>
  <c r="T47" i="1"/>
  <c r="U47" i="1"/>
  <c r="T25" i="1"/>
  <c r="U25" i="1"/>
  <c r="T57" i="1"/>
  <c r="U57" i="1"/>
  <c r="T30" i="1"/>
  <c r="U30" i="1"/>
  <c r="T46" i="1"/>
  <c r="U46" i="1"/>
  <c r="T17" i="1"/>
  <c r="U17" i="1"/>
  <c r="T45" i="1"/>
  <c r="U45" i="1"/>
  <c r="U9" i="1"/>
  <c r="V9" i="1"/>
  <c r="T12" i="1"/>
  <c r="U12" i="1"/>
  <c r="T11" i="1"/>
  <c r="U11" i="1"/>
  <c r="T10" i="1"/>
  <c r="U10" i="1"/>
  <c r="T48" i="1"/>
  <c r="U48" i="1"/>
  <c r="T51" i="1"/>
  <c r="U51" i="1"/>
  <c r="T18" i="1"/>
  <c r="U18" i="1"/>
  <c r="T50" i="1"/>
  <c r="U50" i="1"/>
  <c r="T21" i="1"/>
  <c r="U21" i="1"/>
  <c r="T53" i="1"/>
  <c r="U53" i="1"/>
  <c r="T14" i="1"/>
  <c r="U14" i="1"/>
  <c r="T24" i="1"/>
  <c r="U24" i="1"/>
  <c r="T40" i="1"/>
  <c r="U40" i="1"/>
  <c r="T56" i="1"/>
  <c r="U56" i="1"/>
  <c r="T27" i="1"/>
  <c r="U27" i="1"/>
  <c r="T43" i="1"/>
  <c r="U43" i="1"/>
  <c r="T59" i="1"/>
  <c r="U59" i="1"/>
  <c r="T49" i="1"/>
  <c r="U49" i="1"/>
  <c r="T26" i="1"/>
  <c r="U26" i="1"/>
  <c r="T42" i="1"/>
  <c r="U42" i="1"/>
  <c r="T58" i="1"/>
  <c r="U58" i="1"/>
  <c r="T37" i="1"/>
  <c r="U37" i="1"/>
  <c r="T5" i="1"/>
  <c r="U5" i="1"/>
  <c r="U8" i="1"/>
  <c r="V8" i="1"/>
  <c r="T7" i="1"/>
  <c r="U7" i="1"/>
  <c r="T6" i="1"/>
  <c r="U6" i="1"/>
  <c r="T35" i="1"/>
  <c r="U35" i="1"/>
  <c r="T16" i="1"/>
  <c r="U16" i="1"/>
  <c r="T20" i="1"/>
  <c r="U20" i="1"/>
  <c r="T36" i="1"/>
  <c r="U36" i="1"/>
  <c r="T52" i="1"/>
  <c r="U52" i="1"/>
  <c r="T23" i="1"/>
  <c r="U23" i="1"/>
  <c r="T39" i="1"/>
  <c r="U39" i="1"/>
  <c r="T55" i="1"/>
  <c r="U55" i="1"/>
  <c r="T41" i="1"/>
  <c r="U41" i="1"/>
  <c r="T22" i="1"/>
  <c r="U22" i="1"/>
  <c r="T38" i="1"/>
  <c r="U38" i="1"/>
  <c r="T54" i="1"/>
  <c r="U54" i="1"/>
  <c r="T29" i="1"/>
  <c r="U29" i="1"/>
  <c r="T61" i="1"/>
  <c r="U61" i="1"/>
  <c r="T4" i="1"/>
  <c r="U4" i="1"/>
  <c r="T3" i="1"/>
  <c r="U3" i="1"/>
  <c r="T2" i="1"/>
  <c r="U2" i="1"/>
  <c r="O10" i="1"/>
  <c r="L10" i="1"/>
  <c r="M10" i="1"/>
  <c r="O44" i="1"/>
  <c r="L44" i="1"/>
  <c r="M44" i="1"/>
  <c r="L34" i="1"/>
  <c r="M34" i="1"/>
  <c r="O47" i="1"/>
  <c r="L47" i="1"/>
  <c r="M47" i="1"/>
  <c r="L22" i="1"/>
  <c r="M22" i="1"/>
  <c r="O38" i="1"/>
  <c r="L38" i="1"/>
  <c r="M38" i="1"/>
  <c r="O54" i="1"/>
  <c r="L54" i="1"/>
  <c r="M54" i="1"/>
  <c r="O14" i="1"/>
  <c r="L14" i="1"/>
  <c r="M14" i="1"/>
  <c r="L31" i="1"/>
  <c r="M31" i="1"/>
  <c r="O41" i="1"/>
  <c r="L41" i="1"/>
  <c r="M41" i="1"/>
  <c r="O57" i="1"/>
  <c r="L57" i="1"/>
  <c r="M57" i="1"/>
  <c r="O17" i="1"/>
  <c r="L17" i="1"/>
  <c r="M17" i="1"/>
  <c r="O6" i="1"/>
  <c r="L6" i="1"/>
  <c r="M6" i="1"/>
  <c r="O3" i="1"/>
  <c r="L3" i="1"/>
  <c r="M3" i="1"/>
  <c r="O56" i="1"/>
  <c r="L56" i="1"/>
  <c r="M56" i="1"/>
  <c r="O43" i="1"/>
  <c r="L43" i="1"/>
  <c r="M43" i="1"/>
  <c r="L23" i="1"/>
  <c r="M23" i="1"/>
  <c r="L29" i="1"/>
  <c r="M29" i="1"/>
  <c r="O37" i="1"/>
  <c r="L37" i="1"/>
  <c r="M37" i="1"/>
  <c r="O53" i="1"/>
  <c r="L53" i="1"/>
  <c r="M53" i="1"/>
  <c r="O60" i="1"/>
  <c r="L60" i="1"/>
  <c r="M60" i="1"/>
  <c r="O40" i="1"/>
  <c r="L40" i="1"/>
  <c r="M40" i="1"/>
  <c r="L32" i="1"/>
  <c r="M32" i="1"/>
  <c r="O50" i="1"/>
  <c r="L50" i="1"/>
  <c r="M50" i="1"/>
  <c r="O7" i="1"/>
  <c r="L7" i="1"/>
  <c r="M7" i="1"/>
  <c r="O8" i="1"/>
  <c r="L8" i="1"/>
  <c r="M8" i="1"/>
  <c r="O5" i="1"/>
  <c r="L5" i="1"/>
  <c r="M5" i="1"/>
  <c r="O52" i="1"/>
  <c r="L52" i="1"/>
  <c r="M52" i="1"/>
  <c r="L25" i="1"/>
  <c r="M25" i="1"/>
  <c r="L30" i="1"/>
  <c r="M30" i="1"/>
  <c r="O39" i="1"/>
  <c r="L39" i="1"/>
  <c r="M39" i="1"/>
  <c r="O55" i="1"/>
  <c r="L55" i="1"/>
  <c r="M55" i="1"/>
  <c r="O15" i="1"/>
  <c r="L15" i="1"/>
  <c r="M15" i="1"/>
  <c r="O46" i="1"/>
  <c r="L46" i="1"/>
  <c r="M46" i="1"/>
  <c r="L19" i="1"/>
  <c r="M19" i="1"/>
  <c r="L27" i="1"/>
  <c r="M27" i="1"/>
  <c r="L35" i="1"/>
  <c r="M35" i="1"/>
  <c r="O49" i="1"/>
  <c r="L49" i="1"/>
  <c r="M49" i="1"/>
  <c r="L20" i="1"/>
  <c r="M20" i="1"/>
  <c r="N43" i="1"/>
  <c r="N50" i="1"/>
  <c r="O9" i="1"/>
  <c r="L9" i="1"/>
  <c r="M9" i="1"/>
  <c r="O11" i="1"/>
  <c r="L11" i="1"/>
  <c r="M11" i="1"/>
  <c r="O2" i="1"/>
  <c r="N2" i="1"/>
  <c r="O16" i="1"/>
  <c r="L16" i="1"/>
  <c r="M16" i="1"/>
  <c r="O59" i="1"/>
  <c r="L59" i="1"/>
  <c r="M59" i="1"/>
  <c r="O12" i="1"/>
  <c r="L12" i="1"/>
  <c r="M12" i="1"/>
  <c r="O13" i="1"/>
  <c r="L13" i="1"/>
  <c r="M13" i="1"/>
  <c r="O4" i="1"/>
  <c r="L4" i="1"/>
  <c r="M4" i="1"/>
  <c r="O48" i="1"/>
  <c r="L48" i="1"/>
  <c r="M48" i="1"/>
  <c r="L21" i="1"/>
  <c r="M21" i="1"/>
  <c r="L28" i="1"/>
  <c r="M28" i="1"/>
  <c r="L36" i="1"/>
  <c r="M36" i="1"/>
  <c r="O51" i="1"/>
  <c r="L51" i="1"/>
  <c r="M51" i="1"/>
  <c r="L26" i="1"/>
  <c r="M26" i="1"/>
  <c r="O42" i="1"/>
  <c r="L42" i="1"/>
  <c r="M42" i="1"/>
  <c r="O58" i="1"/>
  <c r="L58" i="1"/>
  <c r="M58" i="1"/>
  <c r="O18" i="1"/>
  <c r="L18" i="1"/>
  <c r="M18" i="1"/>
  <c r="L33" i="1"/>
  <c r="M33" i="1"/>
  <c r="O45" i="1"/>
  <c r="L45" i="1"/>
  <c r="M45" i="1"/>
  <c r="O61" i="1"/>
  <c r="L61" i="1"/>
  <c r="M61" i="1"/>
  <c r="N56" i="1"/>
  <c r="N40" i="1"/>
  <c r="N57" i="1"/>
  <c r="N59" i="1"/>
  <c r="N41" i="1"/>
  <c r="N53" i="1"/>
  <c r="N52" i="1"/>
  <c r="N46" i="1"/>
  <c r="N39" i="1"/>
  <c r="N44" i="1"/>
  <c r="N60" i="1"/>
  <c r="N14" i="1"/>
  <c r="N47" i="1"/>
  <c r="N17" i="1"/>
  <c r="N38" i="1"/>
  <c r="N54" i="1"/>
  <c r="N34" i="1"/>
  <c r="O34" i="1"/>
  <c r="N22" i="1"/>
  <c r="O22" i="1"/>
  <c r="N31" i="1"/>
  <c r="O31" i="1"/>
  <c r="N32" i="1"/>
  <c r="O32" i="1"/>
  <c r="O23" i="1"/>
  <c r="N23" i="1"/>
  <c r="N29" i="1"/>
  <c r="O29" i="1"/>
  <c r="O25" i="1"/>
  <c r="N25" i="1"/>
  <c r="N30" i="1"/>
  <c r="O30" i="1"/>
  <c r="O19" i="1"/>
  <c r="N19" i="1"/>
  <c r="N27" i="1"/>
  <c r="O27" i="1"/>
  <c r="N35" i="1"/>
  <c r="O35" i="1"/>
  <c r="O20" i="1"/>
  <c r="N20" i="1"/>
  <c r="O21" i="1"/>
  <c r="N21" i="1"/>
  <c r="N28" i="1"/>
  <c r="O28" i="1"/>
  <c r="N36" i="1"/>
  <c r="O36" i="1"/>
  <c r="N26" i="1"/>
  <c r="O26" i="1"/>
  <c r="N33" i="1"/>
  <c r="O33" i="1"/>
  <c r="N10" i="1"/>
  <c r="N6" i="1"/>
  <c r="N3" i="1"/>
  <c r="N11" i="1"/>
  <c r="N7" i="1"/>
  <c r="N13" i="1"/>
  <c r="N8" i="1"/>
  <c r="N12" i="1"/>
  <c r="N4" i="1"/>
  <c r="N5" i="1"/>
  <c r="N9" i="1"/>
  <c r="V17" i="1"/>
  <c r="W17" i="1"/>
  <c r="V30" i="1"/>
  <c r="W30" i="1"/>
  <c r="V25" i="1"/>
  <c r="W25" i="1"/>
  <c r="V31" i="1"/>
  <c r="W31" i="1"/>
  <c r="V44" i="1"/>
  <c r="W44" i="1"/>
  <c r="V15" i="1"/>
  <c r="W15" i="1"/>
  <c r="V34" i="1"/>
  <c r="W34" i="1"/>
  <c r="V19" i="1"/>
  <c r="W19" i="1"/>
  <c r="V3" i="1"/>
  <c r="V61" i="1"/>
  <c r="W61" i="1"/>
  <c r="V54" i="1"/>
  <c r="W54" i="1"/>
  <c r="V22" i="1"/>
  <c r="W22" i="1"/>
  <c r="V55" i="1"/>
  <c r="W55" i="1"/>
  <c r="V23" i="1"/>
  <c r="W23" i="1"/>
  <c r="V36" i="1"/>
  <c r="W36" i="1"/>
  <c r="V16" i="1"/>
  <c r="W16" i="1"/>
  <c r="V6" i="1"/>
  <c r="V5" i="1"/>
  <c r="V37" i="1"/>
  <c r="W37" i="1"/>
  <c r="V42" i="1"/>
  <c r="W42" i="1"/>
  <c r="V49" i="1"/>
  <c r="W49" i="1"/>
  <c r="V43" i="1"/>
  <c r="W43" i="1"/>
  <c r="V56" i="1"/>
  <c r="W56" i="1"/>
  <c r="V24" i="1"/>
  <c r="W24" i="1"/>
  <c r="V53" i="1"/>
  <c r="W53" i="1"/>
  <c r="V50" i="1"/>
  <c r="W50" i="1"/>
  <c r="V51" i="1"/>
  <c r="W51" i="1"/>
  <c r="V10" i="1"/>
  <c r="V12" i="1"/>
  <c r="V2" i="1"/>
  <c r="V4" i="1"/>
  <c r="V29" i="1"/>
  <c r="W29" i="1"/>
  <c r="V38" i="1"/>
  <c r="W38" i="1"/>
  <c r="V41" i="1"/>
  <c r="W41" i="1"/>
  <c r="V39" i="1"/>
  <c r="W39" i="1"/>
  <c r="V52" i="1"/>
  <c r="W52" i="1"/>
  <c r="V20" i="1"/>
  <c r="W20" i="1"/>
  <c r="V35" i="1"/>
  <c r="W35" i="1"/>
  <c r="V7" i="1"/>
  <c r="V45" i="1"/>
  <c r="W45" i="1"/>
  <c r="V46" i="1"/>
  <c r="W46" i="1"/>
  <c r="V57" i="1"/>
  <c r="W57" i="1"/>
  <c r="V47" i="1"/>
  <c r="W47" i="1"/>
  <c r="V60" i="1"/>
  <c r="W60" i="1"/>
  <c r="V28" i="1"/>
  <c r="W28" i="1"/>
  <c r="V13" i="1"/>
  <c r="V33" i="1"/>
  <c r="W33" i="1"/>
  <c r="V32" i="1"/>
  <c r="W32" i="1"/>
  <c r="V58" i="1"/>
  <c r="W58" i="1"/>
  <c r="V26" i="1"/>
  <c r="W26" i="1"/>
  <c r="V59" i="1"/>
  <c r="W59" i="1"/>
  <c r="V27" i="1"/>
  <c r="W27" i="1"/>
  <c r="V40" i="1"/>
  <c r="W40" i="1"/>
  <c r="V14" i="1"/>
  <c r="V21" i="1"/>
  <c r="W21" i="1"/>
  <c r="V18" i="1"/>
  <c r="W18" i="1"/>
  <c r="V48" i="1"/>
  <c r="W48" i="1"/>
  <c r="V11" i="1"/>
  <c r="W14" i="1"/>
  <c r="W13" i="1"/>
  <c r="W12" i="1"/>
  <c r="W11" i="1"/>
  <c r="W10" i="1"/>
  <c r="W9" i="1"/>
  <c r="W8" i="1"/>
  <c r="W2" i="1"/>
  <c r="W7" i="1"/>
  <c r="W6" i="1"/>
  <c r="W4" i="1"/>
  <c r="W5" i="1"/>
  <c r="W3" i="1"/>
</calcChain>
</file>

<file path=xl/sharedStrings.xml><?xml version="1.0" encoding="utf-8"?>
<sst xmlns="http://schemas.openxmlformats.org/spreadsheetml/2006/main" count="223" uniqueCount="92">
  <si>
    <t>Starter Nr.</t>
  </si>
  <si>
    <t>Name</t>
  </si>
  <si>
    <t>Klasse</t>
  </si>
  <si>
    <t xml:space="preserve">Wurf </t>
  </si>
  <si>
    <t>Meter über Ziel</t>
  </si>
  <si>
    <t>Platzierung</t>
  </si>
  <si>
    <t>Hilfszeile</t>
  </si>
  <si>
    <t>Würfe</t>
  </si>
  <si>
    <t>Rang</t>
  </si>
  <si>
    <t>Spalte5</t>
  </si>
  <si>
    <t>Spalte1</t>
  </si>
  <si>
    <t>Spalte2</t>
  </si>
  <si>
    <t>Spalte3</t>
  </si>
  <si>
    <t>Spalte4</t>
  </si>
  <si>
    <t>Spalte6</t>
  </si>
  <si>
    <t>Spalte7</t>
  </si>
  <si>
    <t>Hilfsspalte sortiert</t>
  </si>
  <si>
    <t>Platzierung2</t>
  </si>
  <si>
    <t>Platzierung22</t>
  </si>
  <si>
    <t>Manfred Claassen</t>
  </si>
  <si>
    <t>Helmut Claassen</t>
  </si>
  <si>
    <t>Ebby</t>
  </si>
  <si>
    <t>M III</t>
  </si>
  <si>
    <t>M V</t>
  </si>
  <si>
    <t>M I 1. M</t>
  </si>
  <si>
    <t>Thomas Ihnen</t>
  </si>
  <si>
    <t>Bianca B.- Egberts</t>
  </si>
  <si>
    <t>Tanja Meppen</t>
  </si>
  <si>
    <t>Ingo Claassen</t>
  </si>
  <si>
    <t>Tobias  Eden</t>
  </si>
  <si>
    <t>Neels Janssen</t>
  </si>
  <si>
    <t>Henry Albers</t>
  </si>
  <si>
    <t>Heiko Janssen</t>
  </si>
  <si>
    <t>Lena Janssen</t>
  </si>
  <si>
    <t>Stefan Ihnen</t>
  </si>
  <si>
    <t>M I 2. M</t>
  </si>
  <si>
    <t>F I 1. M.</t>
  </si>
  <si>
    <t>w Jugend A</t>
  </si>
  <si>
    <t>Torben Ihnen</t>
  </si>
  <si>
    <t>m Jugend C</t>
  </si>
  <si>
    <t>Jörg de Vries</t>
  </si>
  <si>
    <t>Thomas Garrelts</t>
  </si>
  <si>
    <t>Pascal Garrelts</t>
  </si>
  <si>
    <t>Malte Janssen</t>
  </si>
  <si>
    <t>Aneke Ihnen</t>
  </si>
  <si>
    <t>w Jugend B</t>
  </si>
  <si>
    <t>Jennifer Grünfeld</t>
  </si>
  <si>
    <t>Hilke Kleen</t>
  </si>
  <si>
    <t>w Jugend C</t>
  </si>
  <si>
    <t>Jan-Hendrik Siebelts</t>
  </si>
  <si>
    <t>Henning Freese</t>
  </si>
  <si>
    <t>Tammo Janssen</t>
  </si>
  <si>
    <t>Michael Garrelts</t>
  </si>
  <si>
    <t>Patrick Garrelts</t>
  </si>
  <si>
    <t>Friedrich Janßen</t>
  </si>
  <si>
    <t>Tobe Meppen</t>
  </si>
  <si>
    <t>Marc Meppen</t>
  </si>
  <si>
    <t>Ina B.-Egberts</t>
  </si>
  <si>
    <t>Maren Alliger</t>
  </si>
  <si>
    <t>F I 2. M.</t>
  </si>
  <si>
    <t>Annika Folkerts</t>
  </si>
  <si>
    <t>Christel Arians</t>
  </si>
  <si>
    <t>F III</t>
  </si>
  <si>
    <t>Janita Garrelts</t>
  </si>
  <si>
    <t>Dina Garrelts</t>
  </si>
  <si>
    <t>Janina Meppen</t>
  </si>
  <si>
    <t>Sven Claasen</t>
  </si>
  <si>
    <t>Marinanne Janssen</t>
  </si>
  <si>
    <t>Simon Eden</t>
  </si>
  <si>
    <t>Uwe Fürst</t>
  </si>
  <si>
    <t>Bernhard Janssen</t>
  </si>
  <si>
    <t>Sophie Janssen</t>
  </si>
  <si>
    <t>Pia Janssen</t>
  </si>
  <si>
    <t>Gesche Ihnen</t>
  </si>
  <si>
    <t>F II</t>
  </si>
  <si>
    <t>Marianne Janssen</t>
  </si>
  <si>
    <t>Neele Emken</t>
  </si>
  <si>
    <t>w Jugend D</t>
  </si>
  <si>
    <t>Leonie Diedrich</t>
  </si>
  <si>
    <t>Helena Garrelts</t>
  </si>
  <si>
    <t>Jasmine Grünfeld</t>
  </si>
  <si>
    <t>Tomke Kleen</t>
  </si>
  <si>
    <t>Rieke Ihnen</t>
  </si>
  <si>
    <t>Emily Janssen</t>
  </si>
  <si>
    <t>w Jugend E</t>
  </si>
  <si>
    <t>Fooke Alliger</t>
  </si>
  <si>
    <t>m Jugend F</t>
  </si>
  <si>
    <t>Malene Ihnen</t>
  </si>
  <si>
    <t>Minis</t>
  </si>
  <si>
    <t>Platz</t>
  </si>
  <si>
    <t>Meter</t>
  </si>
  <si>
    <t>53 Teilnehmer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</si>
</sst>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/>
    <xf numFmtId="0" fontId="0" fillId="4" borderId="0" xfId="0" applyFill="1"/>
    <xf numFmtId="0" fontId="1" fillId="2" borderId="0" xfId="0" applyFont="1" applyFill="1"/>
    <xf numFmtId="0" fontId="0" fillId="2" borderId="0" xfId="0" applyFill="1"/>
    <xf numFmtId="0" fontId="0" fillId="5" borderId="0" xfId="0" applyFill="1"/>
    <xf numFmtId="0" fontId="0" fillId="0" borderId="0" xfId="0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0" xfId="0" applyNumberFormat="1" applyFont="1"/>
    <xf numFmtId="0" fontId="0" fillId="0" borderId="2" xfId="0" applyNumberFormat="1" applyBorder="1"/>
    <xf numFmtId="0" fontId="0" fillId="0" borderId="0" xfId="0" applyNumberFormat="1" applyBorder="1"/>
    <xf numFmtId="0" fontId="0" fillId="0" borderId="7" xfId="0" applyNumberFormat="1" applyBorder="1"/>
    <xf numFmtId="0" fontId="0" fillId="6" borderId="0" xfId="0" applyFill="1" applyBorder="1"/>
    <xf numFmtId="0" fontId="0" fillId="6" borderId="9" xfId="0" applyFill="1" applyBorder="1"/>
    <xf numFmtId="0" fontId="0" fillId="7" borderId="9" xfId="0" applyFont="1" applyFill="1" applyBorder="1"/>
    <xf numFmtId="0" fontId="0" fillId="7" borderId="9" xfId="0" applyNumberFormat="1" applyFont="1" applyFill="1" applyBorder="1"/>
    <xf numFmtId="0" fontId="0" fillId="8" borderId="9" xfId="0" applyFont="1" applyFill="1" applyBorder="1"/>
    <xf numFmtId="0" fontId="0" fillId="8" borderId="9" xfId="0" applyNumberFormat="1" applyFont="1" applyFill="1" applyBorder="1"/>
    <xf numFmtId="0" fontId="0" fillId="7" borderId="9" xfId="0" applyFill="1" applyBorder="1"/>
    <xf numFmtId="0" fontId="0" fillId="7" borderId="9" xfId="0" applyNumberFormat="1" applyFill="1" applyBorder="1"/>
    <xf numFmtId="0" fontId="0" fillId="6" borderId="9" xfId="0" applyFill="1" applyBorder="1" applyAlignment="1">
      <alignment horizontal="right"/>
    </xf>
    <xf numFmtId="0" fontId="0" fillId="5" borderId="9" xfId="0" applyFill="1" applyBorder="1"/>
  </cellXfs>
  <cellStyles count="1">
    <cellStyle name="Standard" xfId="0" builtinId="0"/>
  </cellStyles>
  <dxfs count="1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/>
        <top/>
        <bottom/>
      </border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F61" totalsRowShown="0">
  <autoFilter ref="A1:F61" xr:uid="{00000000-0009-0000-0100-000001000000}"/>
  <sortState xmlns:xlrd2="http://schemas.microsoft.com/office/spreadsheetml/2017/richdata2" ref="A4:F15">
    <sortCondition ref="C1:C61"/>
  </sortState>
  <tableColumns count="6">
    <tableColumn id="1" xr3:uid="{00000000-0010-0000-0000-000001000000}" name="Starter Nr." dataDxfId="15"/>
    <tableColumn id="2" xr3:uid="{00000000-0010-0000-0000-000002000000}" name="Name"/>
    <tableColumn id="3" xr3:uid="{00000000-0010-0000-0000-000003000000}" name="Klasse"/>
    <tableColumn id="4" xr3:uid="{00000000-0010-0000-0000-000004000000}" name="Wurf "/>
    <tableColumn id="5" xr3:uid="{00000000-0010-0000-0000-000005000000}" name="Meter über Ziel" dataDxfId="14"/>
    <tableColumn id="6" xr3:uid="{00000000-0010-0000-0000-000006000000}" name="Hilfszeile" dataDxfId="13">
      <calculatedColumnFormula>Tabelle1[[#This Row],[Wurf ]]-(Tabelle1[[#This Row],[Meter über Ziel]]/100000)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G1:W61" totalsRowShown="0">
  <autoFilter ref="G1:W61" xr:uid="{00000000-0009-0000-0100-000002000000}"/>
  <tableColumns count="17">
    <tableColumn id="1" xr3:uid="{00000000-0010-0000-0100-000001000000}" name="Rang">
      <calculatedColumnFormula>RANK(F:F,F:F,1)</calculatedColumnFormula>
    </tableColumn>
    <tableColumn id="2" xr3:uid="{00000000-0010-0000-0100-000002000000}" name="Hilfsspalte sortiert">
      <calculatedColumnFormula>SMALL(F:F,ROW()-1)</calculatedColumnFormula>
    </tableColumn>
    <tableColumn id="3" xr3:uid="{00000000-0010-0000-0100-000003000000}" name="Spalte1" dataDxfId="12">
      <calculatedColumnFormula>COUNTIF($C$2:$C2,Tabelle1[[#This Row],[Klasse]])</calculatedColumnFormula>
    </tableColumn>
    <tableColumn id="5" xr3:uid="{00000000-0010-0000-0100-000005000000}" name="Spalte2" dataDxfId="11">
      <calculatedColumnFormula>Tabelle2[[#This Row],[Spalte1]]&amp;":"&amp;Tabelle1[[#This Row],[Klasse]]</calculatedColumnFormula>
    </tableColumn>
    <tableColumn id="6" xr3:uid="{00000000-0010-0000-0100-000006000000}" name="Platzierung" dataDxfId="10"/>
    <tableColumn id="7" xr3:uid="{00000000-0010-0000-0100-000007000000}" name="Name" dataDxfId="9">
      <calculatedColumnFormula>INDEX(B:B,MATCH(H2,F:F,0))</calculatedColumnFormula>
    </tableColumn>
    <tableColumn id="17" xr3:uid="{00000000-0010-0000-0100-000011000000}" name="Klasse" dataDxfId="8">
      <calculatedColumnFormula>INDEX(C:C,MATCH(L2,B:B,0))</calculatedColumnFormula>
    </tableColumn>
    <tableColumn id="8" xr3:uid="{00000000-0010-0000-0100-000008000000}" name="Würfe">
      <calculatedColumnFormula>INDEX(D:D,MATCH(H2,F:F,0))</calculatedColumnFormula>
    </tableColumn>
    <tableColumn id="9" xr3:uid="{00000000-0010-0000-0100-000009000000}" name="Meter über Ziel" dataDxfId="7">
      <calculatedColumnFormula>INDEX(E:E,MATCH(H2,F:F,0))</calculatedColumnFormula>
    </tableColumn>
    <tableColumn id="11" xr3:uid="{00000000-0010-0000-0100-00000B000000}" name="Platzierung2"/>
    <tableColumn id="10" xr3:uid="{00000000-0010-0000-0100-00000A000000}" name="Spalte3" dataDxfId="6">
      <calculatedColumnFormula>Tabelle2[[#This Row],[Platzierung2]]&amp;":"&amp;$S$1</calculatedColumnFormula>
    </tableColumn>
    <tableColumn id="14" xr3:uid="{00000000-0010-0000-0100-00000E000000}" name="Platzierung22" dataDxfId="5"/>
    <tableColumn id="4" xr3:uid="{00000000-0010-0000-0100-000004000000}" name="M I 1. M" dataDxfId="4">
      <calculatedColumnFormula>VLOOKUP($Q$2,I:J,4,0)</calculatedColumnFormula>
    </tableColumn>
    <tableColumn id="12" xr3:uid="{00000000-0010-0000-0100-00000C000000}" name="Spalte4" dataDxfId="3">
      <calculatedColumnFormula>INDEX(D:D,MATCH(S2,B:B,0))</calculatedColumnFormula>
    </tableColumn>
    <tableColumn id="13" xr3:uid="{00000000-0010-0000-0100-00000D000000}" name="Spalte5" dataDxfId="2">
      <calculatedColumnFormula>INDEX(E:E,MATCH(S2,B:B,0))</calculatedColumnFormula>
    </tableColumn>
    <tableColumn id="15" xr3:uid="{00000000-0010-0000-0100-00000F000000}" name="Spalte6" dataDxfId="1">
      <calculatedColumnFormula>Tabelle2[[#This Row],[Spalte4]]-(Tabelle2[[#This Row],[Spalte5]]/100000)</calculatedColumnFormula>
    </tableColumn>
    <tableColumn id="16" xr3:uid="{00000000-0010-0000-0100-000010000000}" name="Spalte7" dataDxfId="0">
      <calculatedColumnFormula>RANK(Tabelle2[[#This Row],[Spalte6]],Tabelle2[Spalte6],1)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 /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tabSelected="1" topLeftCell="A46" workbookViewId="0">
      <selection activeCell="G74" sqref="G74"/>
    </sheetView>
  </sheetViews>
  <sheetFormatPr defaultColWidth="10.76171875" defaultRowHeight="15" x14ac:dyDescent="0.2"/>
  <cols>
    <col min="1" max="1" width="8.609375" customWidth="1"/>
    <col min="2" max="2" width="16.54296875" bestFit="1" customWidth="1"/>
  </cols>
  <sheetData>
    <row r="1" spans="1:5" x14ac:dyDescent="0.2">
      <c r="A1" s="35" t="s">
        <v>89</v>
      </c>
      <c r="B1" s="35" t="s">
        <v>1</v>
      </c>
      <c r="C1" s="35" t="s">
        <v>2</v>
      </c>
      <c r="D1" s="35" t="s">
        <v>3</v>
      </c>
      <c r="E1" s="35" t="s">
        <v>90</v>
      </c>
    </row>
    <row r="2" spans="1:5" x14ac:dyDescent="0.2">
      <c r="A2" s="27">
        <v>1</v>
      </c>
      <c r="B2" s="28" t="s">
        <v>43</v>
      </c>
      <c r="C2" s="29" t="s">
        <v>24</v>
      </c>
      <c r="D2" s="28">
        <v>7</v>
      </c>
      <c r="E2" s="28">
        <v>27</v>
      </c>
    </row>
    <row r="3" spans="1:5" x14ac:dyDescent="0.2">
      <c r="A3" s="27">
        <v>2</v>
      </c>
      <c r="B3" s="30" t="s">
        <v>28</v>
      </c>
      <c r="C3" s="31" t="s">
        <v>24</v>
      </c>
      <c r="D3" s="30">
        <v>8</v>
      </c>
      <c r="E3" s="30">
        <v>103</v>
      </c>
    </row>
    <row r="4" spans="1:5" x14ac:dyDescent="0.2">
      <c r="A4" s="27">
        <v>3</v>
      </c>
      <c r="B4" s="28" t="s">
        <v>70</v>
      </c>
      <c r="C4" s="29" t="s">
        <v>24</v>
      </c>
      <c r="D4" s="28">
        <v>8</v>
      </c>
      <c r="E4" s="28">
        <v>35</v>
      </c>
    </row>
    <row r="5" spans="1:5" x14ac:dyDescent="0.2">
      <c r="A5" s="27">
        <v>4</v>
      </c>
      <c r="B5" s="30" t="s">
        <v>32</v>
      </c>
      <c r="C5" s="31" t="s">
        <v>24</v>
      </c>
      <c r="D5" s="30">
        <v>8</v>
      </c>
      <c r="E5" s="30">
        <v>34</v>
      </c>
    </row>
    <row r="6" spans="1:5" x14ac:dyDescent="0.2">
      <c r="A6" s="27">
        <v>5</v>
      </c>
      <c r="B6" s="28" t="s">
        <v>66</v>
      </c>
      <c r="C6" s="29" t="s">
        <v>24</v>
      </c>
      <c r="D6" s="28">
        <v>8</v>
      </c>
      <c r="E6" s="28">
        <v>21</v>
      </c>
    </row>
    <row r="7" spans="1:5" x14ac:dyDescent="0.2">
      <c r="A7" s="27">
        <v>6</v>
      </c>
      <c r="B7" s="30" t="s">
        <v>25</v>
      </c>
      <c r="C7" s="31" t="s">
        <v>24</v>
      </c>
      <c r="D7" s="30">
        <v>9</v>
      </c>
      <c r="E7" s="30">
        <v>118</v>
      </c>
    </row>
    <row r="8" spans="1:5" x14ac:dyDescent="0.2">
      <c r="A8" s="27">
        <v>7</v>
      </c>
      <c r="B8" s="28" t="s">
        <v>29</v>
      </c>
      <c r="C8" s="29" t="s">
        <v>24</v>
      </c>
      <c r="D8" s="28">
        <v>9</v>
      </c>
      <c r="E8" s="28">
        <v>95</v>
      </c>
    </row>
    <row r="9" spans="1:5" x14ac:dyDescent="0.2">
      <c r="A9" s="27">
        <v>8</v>
      </c>
      <c r="B9" s="30" t="s">
        <v>42</v>
      </c>
      <c r="C9" s="31" t="s">
        <v>24</v>
      </c>
      <c r="D9" s="30">
        <v>9</v>
      </c>
      <c r="E9" s="30">
        <v>68</v>
      </c>
    </row>
    <row r="10" spans="1:5" x14ac:dyDescent="0.2">
      <c r="A10" s="27">
        <v>9</v>
      </c>
      <c r="B10" s="28" t="s">
        <v>34</v>
      </c>
      <c r="C10" s="29" t="s">
        <v>24</v>
      </c>
      <c r="D10" s="28">
        <v>10</v>
      </c>
      <c r="E10" s="28">
        <v>118</v>
      </c>
    </row>
    <row r="11" spans="1:5" x14ac:dyDescent="0.2">
      <c r="A11" s="27">
        <v>10</v>
      </c>
      <c r="B11" s="30" t="s">
        <v>53</v>
      </c>
      <c r="C11" s="31" t="s">
        <v>24</v>
      </c>
      <c r="D11" s="30">
        <v>10</v>
      </c>
      <c r="E11" s="30">
        <v>57</v>
      </c>
    </row>
    <row r="12" spans="1:5" x14ac:dyDescent="0.2">
      <c r="A12" s="27">
        <v>11</v>
      </c>
      <c r="B12" s="28" t="s">
        <v>21</v>
      </c>
      <c r="C12" s="29" t="s">
        <v>24</v>
      </c>
      <c r="D12" s="28">
        <v>10</v>
      </c>
      <c r="E12" s="28">
        <v>8</v>
      </c>
    </row>
    <row r="13" spans="1:5" x14ac:dyDescent="0.2">
      <c r="A13" s="27">
        <v>12</v>
      </c>
      <c r="B13" s="30" t="s">
        <v>52</v>
      </c>
      <c r="C13" s="31" t="s">
        <v>24</v>
      </c>
      <c r="D13" s="30">
        <v>11</v>
      </c>
      <c r="E13" s="30">
        <v>123</v>
      </c>
    </row>
    <row r="14" spans="1:5" x14ac:dyDescent="0.2">
      <c r="A14" s="27">
        <v>13</v>
      </c>
      <c r="B14" s="28" t="s">
        <v>55</v>
      </c>
      <c r="C14" s="29" t="s">
        <v>24</v>
      </c>
      <c r="D14" s="28">
        <v>11</v>
      </c>
      <c r="E14" s="28">
        <v>98</v>
      </c>
    </row>
    <row r="15" spans="1:5" x14ac:dyDescent="0.2">
      <c r="A15" s="26"/>
      <c r="B15" s="26"/>
      <c r="C15" s="26"/>
      <c r="D15" s="26"/>
      <c r="E15" s="26"/>
    </row>
    <row r="16" spans="1:5" x14ac:dyDescent="0.2">
      <c r="A16" s="27">
        <v>1</v>
      </c>
      <c r="B16" s="28" t="s">
        <v>31</v>
      </c>
      <c r="C16" s="29" t="s">
        <v>35</v>
      </c>
      <c r="D16" s="28">
        <v>9</v>
      </c>
      <c r="E16" s="28">
        <v>97</v>
      </c>
    </row>
    <row r="17" spans="1:5" x14ac:dyDescent="0.2">
      <c r="A17" s="27">
        <v>2</v>
      </c>
      <c r="B17" s="30" t="s">
        <v>41</v>
      </c>
      <c r="C17" s="31" t="s">
        <v>35</v>
      </c>
      <c r="D17" s="30">
        <v>9</v>
      </c>
      <c r="E17" s="30">
        <v>80</v>
      </c>
    </row>
    <row r="18" spans="1:5" x14ac:dyDescent="0.2">
      <c r="A18" s="27">
        <v>3</v>
      </c>
      <c r="B18" s="28" t="s">
        <v>49</v>
      </c>
      <c r="C18" s="29" t="s">
        <v>35</v>
      </c>
      <c r="D18" s="28">
        <v>9</v>
      </c>
      <c r="E18" s="28">
        <v>51</v>
      </c>
    </row>
    <row r="19" spans="1:5" x14ac:dyDescent="0.2">
      <c r="A19" s="27">
        <v>4</v>
      </c>
      <c r="B19" s="30" t="s">
        <v>68</v>
      </c>
      <c r="C19" s="31" t="s">
        <v>35</v>
      </c>
      <c r="D19" s="30">
        <v>9</v>
      </c>
      <c r="E19" s="30">
        <v>48</v>
      </c>
    </row>
    <row r="20" spans="1:5" x14ac:dyDescent="0.2">
      <c r="A20" s="27">
        <v>5</v>
      </c>
      <c r="B20" s="28" t="s">
        <v>69</v>
      </c>
      <c r="C20" s="29" t="s">
        <v>35</v>
      </c>
      <c r="D20" s="28">
        <v>9</v>
      </c>
      <c r="E20" s="28">
        <v>31</v>
      </c>
    </row>
    <row r="21" spans="1:5" x14ac:dyDescent="0.2">
      <c r="A21" s="27">
        <v>6</v>
      </c>
      <c r="B21" s="30" t="s">
        <v>51</v>
      </c>
      <c r="C21" s="31" t="s">
        <v>35</v>
      </c>
      <c r="D21" s="30">
        <v>9</v>
      </c>
      <c r="E21" s="30">
        <v>17</v>
      </c>
    </row>
    <row r="22" spans="1:5" x14ac:dyDescent="0.2">
      <c r="A22" s="27">
        <v>7</v>
      </c>
      <c r="B22" s="28" t="s">
        <v>40</v>
      </c>
      <c r="C22" s="29" t="s">
        <v>35</v>
      </c>
      <c r="D22" s="28">
        <v>10</v>
      </c>
      <c r="E22" s="28">
        <v>131</v>
      </c>
    </row>
    <row r="23" spans="1:5" x14ac:dyDescent="0.2">
      <c r="A23" s="27">
        <v>8</v>
      </c>
      <c r="B23" s="30" t="s">
        <v>30</v>
      </c>
      <c r="C23" s="31" t="s">
        <v>35</v>
      </c>
      <c r="D23" s="30">
        <v>10</v>
      </c>
      <c r="E23" s="30">
        <v>98</v>
      </c>
    </row>
    <row r="24" spans="1:5" x14ac:dyDescent="0.2">
      <c r="A24" s="27">
        <v>9</v>
      </c>
      <c r="B24" s="28" t="s">
        <v>56</v>
      </c>
      <c r="C24" s="29" t="s">
        <v>35</v>
      </c>
      <c r="D24" s="28">
        <v>11</v>
      </c>
      <c r="E24" s="28">
        <v>71</v>
      </c>
    </row>
    <row r="25" spans="1:5" x14ac:dyDescent="0.2">
      <c r="A25" s="27">
        <v>10</v>
      </c>
      <c r="B25" s="30" t="s">
        <v>50</v>
      </c>
      <c r="C25" s="31" t="s">
        <v>35</v>
      </c>
      <c r="D25" s="30">
        <v>11</v>
      </c>
      <c r="E25" s="30">
        <v>60</v>
      </c>
    </row>
    <row r="26" spans="1:5" x14ac:dyDescent="0.2">
      <c r="A26" s="26"/>
      <c r="B26" s="26"/>
      <c r="C26" s="26"/>
      <c r="D26" s="26"/>
      <c r="E26" s="26"/>
    </row>
    <row r="27" spans="1:5" x14ac:dyDescent="0.2">
      <c r="A27" s="27">
        <v>1</v>
      </c>
      <c r="B27" s="28" t="s">
        <v>54</v>
      </c>
      <c r="C27" s="29" t="s">
        <v>22</v>
      </c>
      <c r="D27" s="28">
        <v>9</v>
      </c>
      <c r="E27" s="28">
        <v>96</v>
      </c>
    </row>
    <row r="28" spans="1:5" x14ac:dyDescent="0.2">
      <c r="A28" s="27">
        <v>2</v>
      </c>
      <c r="B28" s="30" t="s">
        <v>19</v>
      </c>
      <c r="C28" s="31" t="s">
        <v>22</v>
      </c>
      <c r="D28" s="30">
        <v>10</v>
      </c>
      <c r="E28" s="30">
        <v>63</v>
      </c>
    </row>
    <row r="29" spans="1:5" x14ac:dyDescent="0.2">
      <c r="A29" s="26"/>
      <c r="B29" s="26"/>
      <c r="C29" s="26"/>
      <c r="D29" s="26"/>
      <c r="E29" s="26"/>
    </row>
    <row r="30" spans="1:5" x14ac:dyDescent="0.2">
      <c r="A30" s="27">
        <v>1</v>
      </c>
      <c r="B30" s="32" t="s">
        <v>20</v>
      </c>
      <c r="C30" s="33" t="s">
        <v>23</v>
      </c>
      <c r="D30" s="28">
        <v>10</v>
      </c>
      <c r="E30" s="28">
        <v>23</v>
      </c>
    </row>
    <row r="31" spans="1:5" x14ac:dyDescent="0.2">
      <c r="A31" s="26"/>
      <c r="B31" s="26"/>
      <c r="C31" s="26"/>
      <c r="D31" s="26"/>
      <c r="E31" s="26"/>
    </row>
    <row r="32" spans="1:5" x14ac:dyDescent="0.2">
      <c r="A32" s="27">
        <v>1</v>
      </c>
      <c r="B32" s="28" t="s">
        <v>65</v>
      </c>
      <c r="C32" s="29" t="s">
        <v>36</v>
      </c>
      <c r="D32" s="28">
        <v>8</v>
      </c>
      <c r="E32" s="28">
        <v>5</v>
      </c>
    </row>
    <row r="33" spans="1:5" x14ac:dyDescent="0.2">
      <c r="A33" s="27">
        <v>2</v>
      </c>
      <c r="B33" s="30" t="s">
        <v>27</v>
      </c>
      <c r="C33" s="31" t="s">
        <v>36</v>
      </c>
      <c r="D33" s="30">
        <v>9</v>
      </c>
      <c r="E33" s="30">
        <v>79</v>
      </c>
    </row>
    <row r="34" spans="1:5" x14ac:dyDescent="0.2">
      <c r="A34" s="27">
        <v>3</v>
      </c>
      <c r="B34" s="28" t="s">
        <v>57</v>
      </c>
      <c r="C34" s="29" t="s">
        <v>36</v>
      </c>
      <c r="D34" s="28">
        <v>11</v>
      </c>
      <c r="E34" s="28">
        <v>82</v>
      </c>
    </row>
    <row r="35" spans="1:5" x14ac:dyDescent="0.2">
      <c r="A35" s="27">
        <v>4</v>
      </c>
      <c r="B35" s="30" t="s">
        <v>26</v>
      </c>
      <c r="C35" s="31" t="s">
        <v>36</v>
      </c>
      <c r="D35" s="30">
        <v>11</v>
      </c>
      <c r="E35" s="30">
        <v>70</v>
      </c>
    </row>
    <row r="36" spans="1:5" x14ac:dyDescent="0.2">
      <c r="A36" s="27">
        <v>5</v>
      </c>
      <c r="B36" s="28" t="s">
        <v>58</v>
      </c>
      <c r="C36" s="29" t="s">
        <v>36</v>
      </c>
      <c r="D36" s="28">
        <v>11</v>
      </c>
      <c r="E36" s="28">
        <v>14</v>
      </c>
    </row>
    <row r="37" spans="1:5" x14ac:dyDescent="0.2">
      <c r="A37" s="26"/>
      <c r="B37" s="26"/>
      <c r="C37" s="26"/>
      <c r="D37" s="26"/>
      <c r="E37" s="26"/>
    </row>
    <row r="38" spans="1:5" x14ac:dyDescent="0.2">
      <c r="A38" s="27">
        <v>1</v>
      </c>
      <c r="B38" s="28" t="s">
        <v>73</v>
      </c>
      <c r="C38" s="29" t="s">
        <v>59</v>
      </c>
      <c r="D38" s="28">
        <v>14</v>
      </c>
      <c r="E38" s="28">
        <v>115</v>
      </c>
    </row>
    <row r="39" spans="1:5" x14ac:dyDescent="0.2">
      <c r="A39" s="27">
        <v>2</v>
      </c>
      <c r="B39" s="30" t="s">
        <v>60</v>
      </c>
      <c r="C39" s="31" t="s">
        <v>59</v>
      </c>
      <c r="D39" s="30">
        <v>14</v>
      </c>
      <c r="E39" s="30">
        <v>76</v>
      </c>
    </row>
    <row r="40" spans="1:5" x14ac:dyDescent="0.2">
      <c r="A40" s="27">
        <v>3</v>
      </c>
      <c r="B40" s="28" t="s">
        <v>63</v>
      </c>
      <c r="C40" s="29" t="s">
        <v>59</v>
      </c>
      <c r="D40" s="28">
        <v>14</v>
      </c>
      <c r="E40" s="28">
        <v>57</v>
      </c>
    </row>
    <row r="41" spans="1:5" x14ac:dyDescent="0.2">
      <c r="A41" s="26"/>
      <c r="B41" s="26"/>
      <c r="C41" s="26"/>
      <c r="D41" s="26"/>
      <c r="E41" s="26"/>
    </row>
    <row r="42" spans="1:5" x14ac:dyDescent="0.2">
      <c r="A42" s="27">
        <v>1</v>
      </c>
      <c r="B42" s="32" t="s">
        <v>75</v>
      </c>
      <c r="C42" s="33" t="s">
        <v>74</v>
      </c>
      <c r="D42" s="28">
        <v>14</v>
      </c>
      <c r="E42" s="28">
        <v>80</v>
      </c>
    </row>
    <row r="43" spans="1:5" x14ac:dyDescent="0.2">
      <c r="A43" s="26"/>
      <c r="B43" s="26"/>
      <c r="C43" s="26"/>
      <c r="D43" s="26"/>
      <c r="E43" s="26"/>
    </row>
    <row r="44" spans="1:5" x14ac:dyDescent="0.2">
      <c r="A44" s="27">
        <v>1</v>
      </c>
      <c r="B44" s="32" t="s">
        <v>61</v>
      </c>
      <c r="C44" s="33" t="s">
        <v>62</v>
      </c>
      <c r="D44" s="28">
        <v>15</v>
      </c>
      <c r="E44" s="28">
        <v>76</v>
      </c>
    </row>
    <row r="45" spans="1:5" x14ac:dyDescent="0.2">
      <c r="A45" s="26"/>
      <c r="B45" s="26"/>
      <c r="C45" s="26"/>
      <c r="D45" s="26"/>
      <c r="E45" s="26"/>
    </row>
    <row r="46" spans="1:5" x14ac:dyDescent="0.2">
      <c r="A46" s="27">
        <v>1</v>
      </c>
      <c r="B46" s="32" t="s">
        <v>38</v>
      </c>
      <c r="C46" s="33" t="s">
        <v>39</v>
      </c>
      <c r="D46" s="28">
        <v>14</v>
      </c>
      <c r="E46" s="28">
        <v>66</v>
      </c>
    </row>
    <row r="47" spans="1:5" x14ac:dyDescent="0.2">
      <c r="A47" s="26"/>
      <c r="B47" s="26"/>
      <c r="C47" s="26"/>
      <c r="D47" s="26"/>
      <c r="E47" s="26"/>
    </row>
    <row r="48" spans="1:5" x14ac:dyDescent="0.2">
      <c r="A48" s="27">
        <v>1</v>
      </c>
      <c r="B48" s="32" t="s">
        <v>72</v>
      </c>
      <c r="C48" s="29" t="s">
        <v>37</v>
      </c>
      <c r="D48" s="28">
        <v>13</v>
      </c>
      <c r="E48" s="28">
        <v>1</v>
      </c>
    </row>
    <row r="49" spans="1:5" x14ac:dyDescent="0.2">
      <c r="A49" s="27">
        <v>2</v>
      </c>
      <c r="B49" s="30" t="s">
        <v>33</v>
      </c>
      <c r="C49" s="31" t="s">
        <v>37</v>
      </c>
      <c r="D49" s="30">
        <v>13</v>
      </c>
      <c r="E49" s="30">
        <v>25</v>
      </c>
    </row>
    <row r="50" spans="1:5" x14ac:dyDescent="0.2">
      <c r="A50" s="27">
        <v>3</v>
      </c>
      <c r="B50" s="28" t="s">
        <v>64</v>
      </c>
      <c r="C50" s="29" t="s">
        <v>37</v>
      </c>
      <c r="D50" s="28">
        <v>15</v>
      </c>
      <c r="E50" s="28">
        <v>13</v>
      </c>
    </row>
    <row r="51" spans="1:5" x14ac:dyDescent="0.2">
      <c r="A51" s="26"/>
      <c r="B51" s="26"/>
      <c r="C51" s="26"/>
      <c r="D51" s="26"/>
      <c r="E51" s="26"/>
    </row>
    <row r="52" spans="1:5" x14ac:dyDescent="0.2">
      <c r="A52" s="27">
        <v>1</v>
      </c>
      <c r="B52" s="28" t="s">
        <v>44</v>
      </c>
      <c r="C52" s="29" t="s">
        <v>45</v>
      </c>
      <c r="D52" s="28">
        <v>11</v>
      </c>
      <c r="E52" s="28">
        <v>22</v>
      </c>
    </row>
    <row r="53" spans="1:5" x14ac:dyDescent="0.2">
      <c r="A53" s="27">
        <v>2</v>
      </c>
      <c r="B53" s="30" t="s">
        <v>46</v>
      </c>
      <c r="C53" s="31" t="s">
        <v>45</v>
      </c>
      <c r="D53" s="30">
        <v>12</v>
      </c>
      <c r="E53" s="30">
        <v>114</v>
      </c>
    </row>
    <row r="54" spans="1:5" x14ac:dyDescent="0.2">
      <c r="A54" s="27">
        <v>3</v>
      </c>
      <c r="B54" s="28" t="s">
        <v>71</v>
      </c>
      <c r="C54" s="29" t="s">
        <v>45</v>
      </c>
      <c r="D54" s="28">
        <v>13</v>
      </c>
      <c r="E54" s="28">
        <v>98</v>
      </c>
    </row>
    <row r="55" spans="1:5" x14ac:dyDescent="0.2">
      <c r="A55" s="26"/>
      <c r="B55" s="26"/>
      <c r="C55" s="26"/>
      <c r="D55" s="26"/>
      <c r="E55" s="26"/>
    </row>
    <row r="56" spans="1:5" x14ac:dyDescent="0.2">
      <c r="A56" s="27">
        <v>1</v>
      </c>
      <c r="B56" s="32" t="s">
        <v>47</v>
      </c>
      <c r="C56" s="33" t="s">
        <v>48</v>
      </c>
      <c r="D56" s="28">
        <v>13</v>
      </c>
      <c r="E56" s="28">
        <v>50</v>
      </c>
    </row>
    <row r="57" spans="1:5" x14ac:dyDescent="0.2">
      <c r="A57" s="26"/>
      <c r="B57" s="26"/>
      <c r="C57" s="26"/>
      <c r="D57" s="26"/>
      <c r="E57" s="26"/>
    </row>
    <row r="58" spans="1:5" x14ac:dyDescent="0.2">
      <c r="A58" s="27">
        <v>1</v>
      </c>
      <c r="B58" s="27" t="s">
        <v>76</v>
      </c>
      <c r="C58" s="27" t="s">
        <v>77</v>
      </c>
      <c r="D58" s="27"/>
      <c r="E58" s="34">
        <v>246</v>
      </c>
    </row>
    <row r="59" spans="1:5" x14ac:dyDescent="0.2">
      <c r="A59" s="27">
        <v>2</v>
      </c>
      <c r="B59" s="27" t="s">
        <v>78</v>
      </c>
      <c r="C59" s="27" t="s">
        <v>77</v>
      </c>
      <c r="D59" s="27"/>
      <c r="E59" s="34">
        <v>227</v>
      </c>
    </row>
    <row r="60" spans="1:5" x14ac:dyDescent="0.2">
      <c r="A60" s="27">
        <v>3</v>
      </c>
      <c r="B60" s="27" t="s">
        <v>79</v>
      </c>
      <c r="C60" s="27" t="s">
        <v>77</v>
      </c>
      <c r="D60" s="27"/>
      <c r="E60" s="34">
        <v>208</v>
      </c>
    </row>
    <row r="61" spans="1:5" x14ac:dyDescent="0.2">
      <c r="A61" s="27">
        <v>4</v>
      </c>
      <c r="B61" s="27" t="s">
        <v>80</v>
      </c>
      <c r="C61" s="27" t="s">
        <v>77</v>
      </c>
      <c r="D61" s="27"/>
      <c r="E61" s="34">
        <v>205</v>
      </c>
    </row>
    <row r="62" spans="1:5" x14ac:dyDescent="0.2">
      <c r="A62" s="27">
        <v>5</v>
      </c>
      <c r="B62" s="27" t="s">
        <v>81</v>
      </c>
      <c r="C62" s="27" t="s">
        <v>77</v>
      </c>
      <c r="D62" s="27"/>
      <c r="E62" s="34">
        <v>192</v>
      </c>
    </row>
    <row r="63" spans="1:5" x14ac:dyDescent="0.2">
      <c r="A63" s="27">
        <v>6</v>
      </c>
      <c r="B63" s="27" t="s">
        <v>82</v>
      </c>
      <c r="C63" s="27" t="s">
        <v>77</v>
      </c>
      <c r="D63" s="27"/>
      <c r="E63" s="34">
        <v>188</v>
      </c>
    </row>
    <row r="64" spans="1:5" x14ac:dyDescent="0.2">
      <c r="A64" s="26"/>
      <c r="B64" s="26"/>
      <c r="C64" s="26"/>
      <c r="D64" s="26"/>
      <c r="E64" s="26"/>
    </row>
    <row r="65" spans="1:5" x14ac:dyDescent="0.2">
      <c r="A65" s="27">
        <v>1</v>
      </c>
      <c r="B65" s="27" t="s">
        <v>83</v>
      </c>
      <c r="C65" s="27" t="s">
        <v>84</v>
      </c>
      <c r="D65" s="27"/>
      <c r="E65" s="34">
        <v>194</v>
      </c>
    </row>
    <row r="66" spans="1:5" x14ac:dyDescent="0.2">
      <c r="A66" s="26"/>
      <c r="B66" s="26"/>
      <c r="C66" s="26"/>
      <c r="D66" s="26"/>
      <c r="E66" s="26"/>
    </row>
    <row r="67" spans="1:5" x14ac:dyDescent="0.2">
      <c r="A67" s="27">
        <v>1</v>
      </c>
      <c r="B67" s="27" t="s">
        <v>85</v>
      </c>
      <c r="C67" s="27" t="s">
        <v>86</v>
      </c>
      <c r="D67" s="27"/>
      <c r="E67" s="34">
        <v>111</v>
      </c>
    </row>
    <row r="68" spans="1:5" x14ac:dyDescent="0.2">
      <c r="A68" s="26"/>
      <c r="B68" s="26"/>
      <c r="C68" s="26"/>
      <c r="D68" s="26"/>
      <c r="E68" s="26"/>
    </row>
    <row r="69" spans="1:5" x14ac:dyDescent="0.2">
      <c r="A69" s="27">
        <v>1</v>
      </c>
      <c r="B69" s="27" t="s">
        <v>87</v>
      </c>
      <c r="C69" s="27" t="s">
        <v>88</v>
      </c>
      <c r="D69" s="27"/>
      <c r="E69" s="27">
        <v>25</v>
      </c>
    </row>
    <row r="71" spans="1:5" x14ac:dyDescent="0.2">
      <c r="A71" t="s">
        <v>91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1"/>
  <sheetViews>
    <sheetView topLeftCell="A37" workbookViewId="0">
      <selection activeCell="O37" sqref="L37:O37"/>
    </sheetView>
  </sheetViews>
  <sheetFormatPr defaultColWidth="10.76171875" defaultRowHeight="15" x14ac:dyDescent="0.2"/>
  <cols>
    <col min="1" max="1" width="12.23828125" customWidth="1"/>
    <col min="2" max="2" width="16.8125" bestFit="1" customWidth="1"/>
    <col min="5" max="5" width="17.08203125" bestFit="1" customWidth="1"/>
    <col min="6" max="7" width="0" hidden="1" customWidth="1"/>
    <col min="8" max="10" width="15.46875" hidden="1" customWidth="1"/>
    <col min="11" max="11" width="13.85546875" style="1" customWidth="1"/>
    <col min="12" max="12" width="16.8125" bestFit="1" customWidth="1"/>
    <col min="13" max="13" width="16.8125" customWidth="1"/>
    <col min="15" max="15" width="14.66015625" bestFit="1" customWidth="1"/>
    <col min="16" max="18" width="14.66015625" customWidth="1"/>
    <col min="19" max="19" width="13.44921875" bestFit="1" customWidth="1"/>
  </cols>
  <sheetData>
    <row r="1" spans="1:23" ht="15.75" thickBot="1" x14ac:dyDescent="0.25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7" t="s">
        <v>6</v>
      </c>
      <c r="G1" s="4" t="s">
        <v>8</v>
      </c>
      <c r="H1" s="7" t="s">
        <v>16</v>
      </c>
      <c r="I1" s="7" t="s">
        <v>10</v>
      </c>
      <c r="J1" s="7" t="s">
        <v>11</v>
      </c>
      <c r="K1" s="5" t="s">
        <v>5</v>
      </c>
      <c r="L1" s="6" t="s">
        <v>1</v>
      </c>
      <c r="M1" s="6" t="s">
        <v>2</v>
      </c>
      <c r="N1" s="6" t="s">
        <v>7</v>
      </c>
      <c r="O1" s="6" t="s">
        <v>4</v>
      </c>
      <c r="P1" s="6" t="s">
        <v>17</v>
      </c>
      <c r="Q1" s="7" t="s">
        <v>12</v>
      </c>
      <c r="R1" s="6" t="s">
        <v>18</v>
      </c>
      <c r="S1" t="s">
        <v>24</v>
      </c>
      <c r="T1" t="s">
        <v>13</v>
      </c>
      <c r="U1" t="s">
        <v>9</v>
      </c>
      <c r="V1" t="s">
        <v>14</v>
      </c>
      <c r="W1" t="s">
        <v>15</v>
      </c>
    </row>
    <row r="2" spans="1:23" ht="15" customHeight="1" x14ac:dyDescent="0.2">
      <c r="A2" s="17">
        <v>1</v>
      </c>
      <c r="B2" s="8" t="s">
        <v>19</v>
      </c>
      <c r="C2" s="8" t="s">
        <v>22</v>
      </c>
      <c r="D2" s="8">
        <v>10</v>
      </c>
      <c r="E2" s="10">
        <v>63</v>
      </c>
      <c r="F2" s="2">
        <f>Tabelle1[[#This Row],[Wurf ]]-(Tabelle1[[#This Row],[Meter über Ziel]]/100000)</f>
        <v>9.9993700000000008</v>
      </c>
      <c r="G2">
        <f t="shared" ref="G2:G33" si="0">RANK(F:F,F:F,1)</f>
        <v>21</v>
      </c>
      <c r="H2">
        <f t="shared" ref="H2:H33" si="1">SMALL(F:F,ROW()-1)</f>
        <v>6.9997299999999996</v>
      </c>
      <c r="I2" s="3">
        <f>COUNTIF($C$2:$C2,Tabelle1[[#This Row],[Klasse]])</f>
        <v>1</v>
      </c>
      <c r="J2" s="3" t="str">
        <f>Tabelle2[[#This Row],[Spalte1]]&amp;":"&amp;Tabelle1[[#This Row],[Klasse]]</f>
        <v>1:M III</v>
      </c>
      <c r="K2" s="19">
        <v>1</v>
      </c>
      <c r="L2" s="20" t="str">
        <f t="shared" ref="L2:L33" si="2">INDEX(B:B,MATCH(H2,F:F,0))</f>
        <v>Malte Janssen</v>
      </c>
      <c r="M2" s="23" t="str">
        <f t="shared" ref="M2:M33" si="3">INDEX(C:C,MATCH(L2,B:B,0))</f>
        <v>M I 1. M</v>
      </c>
      <c r="N2" s="20">
        <f t="shared" ref="N2:N33" si="4">INDEX(D:D,MATCH(H2,F:F,0))</f>
        <v>7</v>
      </c>
      <c r="O2" s="21">
        <f t="shared" ref="O2:O33" si="5">INDEX(E:E,MATCH(H2,F:F,0))</f>
        <v>27</v>
      </c>
      <c r="P2">
        <v>1</v>
      </c>
      <c r="Q2" s="3" t="str">
        <f>Tabelle2[[#This Row],[Platzierung2]]&amp;":"&amp;$S$1</f>
        <v>1:M I 1. M</v>
      </c>
      <c r="R2">
        <v>1</v>
      </c>
      <c r="S2" t="str">
        <f t="shared" ref="S2:S16" si="6">INDEX(B:B,MATCH(Q2,J:J,0))</f>
        <v>Ebby</v>
      </c>
      <c r="T2" s="3">
        <f t="shared" ref="T2:T33" si="7">INDEX(D:D,MATCH(S2,B:B,0))</f>
        <v>10</v>
      </c>
      <c r="U2" s="3">
        <f t="shared" ref="U2:U33" si="8">INDEX(E:E,MATCH(S2,B:B,0))</f>
        <v>8</v>
      </c>
      <c r="V2" s="22">
        <f>Tabelle2[[#This Row],[Spalte4]]-(Tabelle2[[#This Row],[Spalte5]]/100000)</f>
        <v>9.9999199999999995</v>
      </c>
      <c r="W2" s="3" t="e">
        <f>RANK(Tabelle2[[#This Row],[Spalte6]],Tabelle2[Spalte6],1)</f>
        <v>#N/A</v>
      </c>
    </row>
    <row r="3" spans="1:23" ht="15" customHeight="1" x14ac:dyDescent="0.2">
      <c r="A3" s="17">
        <v>2</v>
      </c>
      <c r="B3" s="8" t="s">
        <v>20</v>
      </c>
      <c r="C3" s="8" t="s">
        <v>23</v>
      </c>
      <c r="D3" s="8">
        <v>10</v>
      </c>
      <c r="E3" s="10">
        <v>23</v>
      </c>
      <c r="F3" s="2">
        <f>Tabelle1[[#This Row],[Wurf ]]-(Tabelle1[[#This Row],[Meter über Ziel]]/100000)</f>
        <v>9.9997699999999998</v>
      </c>
      <c r="G3">
        <f t="shared" si="0"/>
        <v>23</v>
      </c>
      <c r="H3">
        <f t="shared" si="1"/>
        <v>7.9989699999999999</v>
      </c>
      <c r="I3" s="3">
        <f>COUNTIF($C$2:$C3,Tabelle1[[#This Row],[Klasse]])</f>
        <v>1</v>
      </c>
      <c r="J3" s="3" t="str">
        <f>Tabelle2[[#This Row],[Spalte1]]&amp;":"&amp;Tabelle1[[#This Row],[Klasse]]</f>
        <v>1:M V</v>
      </c>
      <c r="K3" s="9">
        <v>2</v>
      </c>
      <c r="L3" s="8" t="str">
        <f t="shared" si="2"/>
        <v>Ingo Claassen</v>
      </c>
      <c r="M3" s="24" t="str">
        <f t="shared" si="3"/>
        <v>M I 1. M</v>
      </c>
      <c r="N3" s="8">
        <f t="shared" si="4"/>
        <v>8</v>
      </c>
      <c r="O3" s="10">
        <f t="shared" si="5"/>
        <v>103</v>
      </c>
      <c r="P3">
        <v>2</v>
      </c>
      <c r="Q3" s="3" t="str">
        <f>Tabelle2[[#This Row],[Platzierung2]]&amp;":"&amp;$S$1</f>
        <v>2:M I 1. M</v>
      </c>
      <c r="R3">
        <v>2</v>
      </c>
      <c r="S3" t="str">
        <f t="shared" si="6"/>
        <v>Thomas Ihnen</v>
      </c>
      <c r="T3" s="3">
        <f t="shared" si="7"/>
        <v>9</v>
      </c>
      <c r="U3" s="3">
        <f t="shared" si="8"/>
        <v>118</v>
      </c>
      <c r="V3" s="3">
        <f>Tabelle2[[#This Row],[Spalte4]]-(Tabelle2[[#This Row],[Spalte5]]/100000)</f>
        <v>8.9988200000000003</v>
      </c>
      <c r="W3" s="3" t="e">
        <f>RANK(Tabelle2[[#This Row],[Spalte6]],Tabelle2[Spalte6],1)</f>
        <v>#N/A</v>
      </c>
    </row>
    <row r="4" spans="1:23" ht="15" customHeight="1" x14ac:dyDescent="0.2">
      <c r="A4" s="17">
        <v>3</v>
      </c>
      <c r="B4" s="8" t="s">
        <v>21</v>
      </c>
      <c r="C4" s="8" t="s">
        <v>24</v>
      </c>
      <c r="D4" s="8">
        <v>10</v>
      </c>
      <c r="E4" s="10">
        <v>8</v>
      </c>
      <c r="F4" s="2">
        <f>Tabelle1[[#This Row],[Wurf ]]-(Tabelle1[[#This Row],[Meter über Ziel]]/100000)</f>
        <v>9.9999199999999995</v>
      </c>
      <c r="G4">
        <f t="shared" si="0"/>
        <v>24</v>
      </c>
      <c r="H4">
        <f t="shared" si="1"/>
        <v>7.9996499999999999</v>
      </c>
      <c r="I4" s="3">
        <f>COUNTIF($C$2:$C4,Tabelle1[[#This Row],[Klasse]])</f>
        <v>1</v>
      </c>
      <c r="J4" s="3" t="str">
        <f>Tabelle2[[#This Row],[Spalte1]]&amp;":"&amp;Tabelle1[[#This Row],[Klasse]]</f>
        <v>1:M I 1. M</v>
      </c>
      <c r="K4" s="9">
        <v>3</v>
      </c>
      <c r="L4" s="8" t="str">
        <f t="shared" si="2"/>
        <v>Bernhard Janssen</v>
      </c>
      <c r="M4" s="24" t="str">
        <f t="shared" si="3"/>
        <v>M I 1. M</v>
      </c>
      <c r="N4" s="8">
        <f t="shared" si="4"/>
        <v>8</v>
      </c>
      <c r="O4" s="10">
        <f t="shared" si="5"/>
        <v>35</v>
      </c>
      <c r="P4">
        <v>3</v>
      </c>
      <c r="Q4" s="3" t="str">
        <f>Tabelle2[[#This Row],[Platzierung2]]&amp;":"&amp;$S$1</f>
        <v>3:M I 1. M</v>
      </c>
      <c r="R4">
        <v>3</v>
      </c>
      <c r="S4" t="str">
        <f t="shared" si="6"/>
        <v>Tobias  Eden</v>
      </c>
      <c r="T4" s="3">
        <f t="shared" si="7"/>
        <v>9</v>
      </c>
      <c r="U4" s="3">
        <f t="shared" si="8"/>
        <v>95</v>
      </c>
      <c r="V4" s="3">
        <f>Tabelle2[[#This Row],[Spalte4]]-(Tabelle2[[#This Row],[Spalte5]]/100000)</f>
        <v>8.9990500000000004</v>
      </c>
      <c r="W4" s="3" t="e">
        <f>RANK(Tabelle2[[#This Row],[Spalte6]],Tabelle2[Spalte6],1)</f>
        <v>#N/A</v>
      </c>
    </row>
    <row r="5" spans="1:23" ht="15" customHeight="1" x14ac:dyDescent="0.2">
      <c r="A5" s="17">
        <v>4</v>
      </c>
      <c r="B5" s="8" t="s">
        <v>25</v>
      </c>
      <c r="C5" s="8" t="s">
        <v>24</v>
      </c>
      <c r="D5" s="8">
        <v>9</v>
      </c>
      <c r="E5" s="10">
        <v>118</v>
      </c>
      <c r="F5" s="2">
        <f>Tabelle1[[#This Row],[Wurf ]]-(Tabelle1[[#This Row],[Meter über Ziel]]/100000)</f>
        <v>8.9988200000000003</v>
      </c>
      <c r="G5">
        <f t="shared" si="0"/>
        <v>7</v>
      </c>
      <c r="H5">
        <f t="shared" si="1"/>
        <v>7.9996600000000004</v>
      </c>
      <c r="I5" s="3">
        <f>COUNTIF($C$2:$C5,Tabelle1[[#This Row],[Klasse]])</f>
        <v>2</v>
      </c>
      <c r="J5" s="3" t="str">
        <f>Tabelle2[[#This Row],[Spalte1]]&amp;":"&amp;Tabelle1[[#This Row],[Klasse]]</f>
        <v>2:M I 1. M</v>
      </c>
      <c r="K5" s="9">
        <v>4</v>
      </c>
      <c r="L5" s="8" t="str">
        <f t="shared" si="2"/>
        <v>Heiko Janssen</v>
      </c>
      <c r="M5" s="24" t="str">
        <f t="shared" si="3"/>
        <v>M I 1. M</v>
      </c>
      <c r="N5" s="8">
        <f t="shared" si="4"/>
        <v>8</v>
      </c>
      <c r="O5" s="10">
        <f t="shared" si="5"/>
        <v>34</v>
      </c>
      <c r="P5">
        <v>4</v>
      </c>
      <c r="Q5" s="3" t="str">
        <f>Tabelle2[[#This Row],[Platzierung2]]&amp;":"&amp;$S$1</f>
        <v>4:M I 1. M</v>
      </c>
      <c r="R5">
        <v>4</v>
      </c>
      <c r="S5" t="str">
        <f t="shared" si="6"/>
        <v>Heiko Janssen</v>
      </c>
      <c r="T5" s="3">
        <f t="shared" si="7"/>
        <v>8</v>
      </c>
      <c r="U5" s="3">
        <f t="shared" si="8"/>
        <v>34</v>
      </c>
      <c r="V5" s="3">
        <f>Tabelle2[[#This Row],[Spalte4]]-(Tabelle2[[#This Row],[Spalte5]]/100000)</f>
        <v>7.9996600000000004</v>
      </c>
      <c r="W5" s="3" t="e">
        <f>RANK(Tabelle2[[#This Row],[Spalte6]],Tabelle2[Spalte6],1)</f>
        <v>#N/A</v>
      </c>
    </row>
    <row r="6" spans="1:23" ht="15" customHeight="1" x14ac:dyDescent="0.2">
      <c r="A6" s="17">
        <v>5</v>
      </c>
      <c r="B6" s="8" t="s">
        <v>29</v>
      </c>
      <c r="C6" s="8" t="s">
        <v>24</v>
      </c>
      <c r="D6" s="8">
        <v>9</v>
      </c>
      <c r="E6" s="10">
        <v>95</v>
      </c>
      <c r="F6" s="2">
        <f>Tabelle1[[#This Row],[Wurf ]]-(Tabelle1[[#This Row],[Meter über Ziel]]/100000)</f>
        <v>8.9990500000000004</v>
      </c>
      <c r="G6">
        <f t="shared" si="0"/>
        <v>10</v>
      </c>
      <c r="H6">
        <f t="shared" si="1"/>
        <v>7.99979</v>
      </c>
      <c r="I6" s="3">
        <f>COUNTIF($C$2:$C6,Tabelle1[[#This Row],[Klasse]])</f>
        <v>3</v>
      </c>
      <c r="J6" s="3" t="str">
        <f>Tabelle2[[#This Row],[Spalte1]]&amp;":"&amp;Tabelle1[[#This Row],[Klasse]]</f>
        <v>3:M I 1. M</v>
      </c>
      <c r="K6" s="9">
        <v>5</v>
      </c>
      <c r="L6" s="8" t="str">
        <f t="shared" si="2"/>
        <v>Sven Claasen</v>
      </c>
      <c r="M6" s="24" t="str">
        <f t="shared" si="3"/>
        <v>M I 1. M</v>
      </c>
      <c r="N6" s="8">
        <f t="shared" si="4"/>
        <v>8</v>
      </c>
      <c r="O6" s="10">
        <f t="shared" si="5"/>
        <v>21</v>
      </c>
      <c r="P6">
        <v>5</v>
      </c>
      <c r="Q6" s="3" t="str">
        <f>Tabelle2[[#This Row],[Platzierung2]]&amp;":"&amp;$S$1</f>
        <v>5:M I 1. M</v>
      </c>
      <c r="R6">
        <v>5</v>
      </c>
      <c r="S6" t="str">
        <f t="shared" si="6"/>
        <v>Stefan Ihnen</v>
      </c>
      <c r="T6" s="3">
        <f t="shared" si="7"/>
        <v>10</v>
      </c>
      <c r="U6" s="3">
        <f t="shared" si="8"/>
        <v>118</v>
      </c>
      <c r="V6" s="3">
        <f>Tabelle2[[#This Row],[Spalte4]]-(Tabelle2[[#This Row],[Spalte5]]/100000)</f>
        <v>9.9988200000000003</v>
      </c>
      <c r="W6" s="3" t="e">
        <f>RANK(Tabelle2[[#This Row],[Spalte6]],Tabelle2[Spalte6],1)</f>
        <v>#N/A</v>
      </c>
    </row>
    <row r="7" spans="1:23" ht="15" customHeight="1" x14ac:dyDescent="0.2">
      <c r="A7" s="17">
        <v>6</v>
      </c>
      <c r="B7" s="8" t="s">
        <v>30</v>
      </c>
      <c r="C7" s="8" t="s">
        <v>35</v>
      </c>
      <c r="D7" s="8">
        <v>10</v>
      </c>
      <c r="E7" s="10">
        <v>98</v>
      </c>
      <c r="F7" s="2">
        <f>Tabelle1[[#This Row],[Wurf ]]-(Tabelle1[[#This Row],[Meter über Ziel]]/100000)</f>
        <v>9.9990199999999998</v>
      </c>
      <c r="G7">
        <f t="shared" si="0"/>
        <v>20</v>
      </c>
      <c r="H7">
        <f t="shared" si="1"/>
        <v>7.9999500000000001</v>
      </c>
      <c r="I7" s="3">
        <f>COUNTIF($C$2:$C7,Tabelle1[[#This Row],[Klasse]])</f>
        <v>1</v>
      </c>
      <c r="J7" s="3" t="str">
        <f>Tabelle2[[#This Row],[Spalte1]]&amp;":"&amp;Tabelle1[[#This Row],[Klasse]]</f>
        <v>1:M I 2. M</v>
      </c>
      <c r="K7" s="9">
        <v>6</v>
      </c>
      <c r="L7" s="8" t="str">
        <f t="shared" si="2"/>
        <v>Janina Meppen</v>
      </c>
      <c r="M7" s="24" t="str">
        <f t="shared" si="3"/>
        <v>F I 1. M.</v>
      </c>
      <c r="N7" s="8">
        <f t="shared" si="4"/>
        <v>8</v>
      </c>
      <c r="O7" s="10">
        <f t="shared" si="5"/>
        <v>5</v>
      </c>
      <c r="P7">
        <v>6</v>
      </c>
      <c r="Q7" s="3" t="str">
        <f>Tabelle2[[#This Row],[Platzierung2]]&amp;":"&amp;$S$1</f>
        <v>6:M I 1. M</v>
      </c>
      <c r="R7">
        <v>6</v>
      </c>
      <c r="S7" t="str">
        <f t="shared" si="6"/>
        <v>Ingo Claassen</v>
      </c>
      <c r="T7" s="3">
        <f t="shared" si="7"/>
        <v>8</v>
      </c>
      <c r="U7" s="3">
        <f t="shared" si="8"/>
        <v>103</v>
      </c>
      <c r="V7" s="3">
        <f>Tabelle2[[#This Row],[Spalte4]]-(Tabelle2[[#This Row],[Spalte5]]/100000)</f>
        <v>7.9989699999999999</v>
      </c>
      <c r="W7" s="3" t="e">
        <f>RANK(Tabelle2[[#This Row],[Spalte6]],Tabelle2[Spalte6],1)</f>
        <v>#N/A</v>
      </c>
    </row>
    <row r="8" spans="1:23" ht="15" customHeight="1" x14ac:dyDescent="0.2">
      <c r="A8" s="17">
        <v>7</v>
      </c>
      <c r="B8" t="s">
        <v>31</v>
      </c>
      <c r="C8" s="8" t="s">
        <v>35</v>
      </c>
      <c r="D8" s="8">
        <v>9</v>
      </c>
      <c r="E8" s="10">
        <v>97</v>
      </c>
      <c r="F8" s="2">
        <f>Tabelle1[[#This Row],[Wurf ]]-(Tabelle1[[#This Row],[Meter über Ziel]]/100000)</f>
        <v>8.9990299999999994</v>
      </c>
      <c r="G8">
        <f t="shared" si="0"/>
        <v>8</v>
      </c>
      <c r="H8">
        <f t="shared" si="1"/>
        <v>8.9988200000000003</v>
      </c>
      <c r="I8" s="3">
        <f>COUNTIF($C$2:$C8,Tabelle1[[#This Row],[Klasse]])</f>
        <v>2</v>
      </c>
      <c r="J8" s="3" t="str">
        <f>Tabelle2[[#This Row],[Spalte1]]&amp;":"&amp;Tabelle1[[#This Row],[Klasse]]</f>
        <v>2:M I 2. M</v>
      </c>
      <c r="K8" s="9">
        <v>7</v>
      </c>
      <c r="L8" s="8" t="str">
        <f t="shared" si="2"/>
        <v>Thomas Ihnen</v>
      </c>
      <c r="M8" s="24" t="str">
        <f t="shared" si="3"/>
        <v>M I 1. M</v>
      </c>
      <c r="N8" s="8">
        <f t="shared" si="4"/>
        <v>9</v>
      </c>
      <c r="O8" s="10">
        <f t="shared" si="5"/>
        <v>118</v>
      </c>
      <c r="P8">
        <v>7</v>
      </c>
      <c r="Q8" s="3" t="str">
        <f>Tabelle2[[#This Row],[Platzierung2]]&amp;":"&amp;$S$1</f>
        <v>7:M I 1. M</v>
      </c>
      <c r="R8">
        <v>7</v>
      </c>
      <c r="S8" t="str">
        <f t="shared" si="6"/>
        <v>Pascal Garrelts</v>
      </c>
      <c r="T8" s="3">
        <f t="shared" si="7"/>
        <v>9</v>
      </c>
      <c r="U8" s="3">
        <f t="shared" si="8"/>
        <v>68</v>
      </c>
      <c r="V8" s="3">
        <f>Tabelle2[[#This Row],[Spalte4]]-(Tabelle2[[#This Row],[Spalte5]]/100000)</f>
        <v>8.9993200000000009</v>
      </c>
      <c r="W8" s="3" t="e">
        <f>RANK(Tabelle2[[#This Row],[Spalte6]],Tabelle2[Spalte6],1)</f>
        <v>#N/A</v>
      </c>
    </row>
    <row r="9" spans="1:23" ht="15" customHeight="1" x14ac:dyDescent="0.2">
      <c r="A9" s="17">
        <v>8</v>
      </c>
      <c r="B9" t="s">
        <v>32</v>
      </c>
      <c r="C9" s="8" t="s">
        <v>24</v>
      </c>
      <c r="D9" s="8">
        <v>8</v>
      </c>
      <c r="E9" s="10">
        <v>34</v>
      </c>
      <c r="F9" s="2">
        <f>Tabelle1[[#This Row],[Wurf ]]-(Tabelle1[[#This Row],[Meter über Ziel]]/100000)</f>
        <v>7.9996600000000004</v>
      </c>
      <c r="G9">
        <f t="shared" si="0"/>
        <v>4</v>
      </c>
      <c r="H9">
        <f t="shared" si="1"/>
        <v>8.9990299999999994</v>
      </c>
      <c r="I9" s="3">
        <f>COUNTIF($C$2:$C9,Tabelle1[[#This Row],[Klasse]])</f>
        <v>4</v>
      </c>
      <c r="J9" s="3" t="str">
        <f>Tabelle2[[#This Row],[Spalte1]]&amp;":"&amp;Tabelle1[[#This Row],[Klasse]]</f>
        <v>4:M I 1. M</v>
      </c>
      <c r="K9" s="9">
        <v>8</v>
      </c>
      <c r="L9" s="8" t="str">
        <f t="shared" si="2"/>
        <v>Henry Albers</v>
      </c>
      <c r="M9" s="24" t="str">
        <f t="shared" si="3"/>
        <v>M I 2. M</v>
      </c>
      <c r="N9" s="8">
        <f t="shared" si="4"/>
        <v>9</v>
      </c>
      <c r="O9" s="10">
        <f t="shared" si="5"/>
        <v>97</v>
      </c>
      <c r="P9">
        <v>8</v>
      </c>
      <c r="Q9" s="3" t="str">
        <f>Tabelle2[[#This Row],[Platzierung2]]&amp;":"&amp;$S$1</f>
        <v>8:M I 1. M</v>
      </c>
      <c r="R9">
        <v>8</v>
      </c>
      <c r="S9" t="str">
        <f t="shared" si="6"/>
        <v>Malte Janssen</v>
      </c>
      <c r="T9" s="3">
        <f t="shared" si="7"/>
        <v>7</v>
      </c>
      <c r="U9" s="3">
        <f t="shared" si="8"/>
        <v>27</v>
      </c>
      <c r="V9" s="3">
        <f>Tabelle2[[#This Row],[Spalte4]]-(Tabelle2[[#This Row],[Spalte5]]/100000)</f>
        <v>6.9997299999999996</v>
      </c>
      <c r="W9" s="3" t="e">
        <f>RANK(Tabelle2[[#This Row],[Spalte6]],Tabelle2[Spalte6],1)</f>
        <v>#N/A</v>
      </c>
    </row>
    <row r="10" spans="1:23" ht="15" customHeight="1" x14ac:dyDescent="0.2">
      <c r="A10" s="17">
        <v>9</v>
      </c>
      <c r="B10" t="s">
        <v>33</v>
      </c>
      <c r="C10" s="8" t="s">
        <v>37</v>
      </c>
      <c r="D10" s="8">
        <v>13</v>
      </c>
      <c r="E10" s="10">
        <v>25</v>
      </c>
      <c r="F10" s="2">
        <f>Tabelle1[[#This Row],[Wurf ]]-(Tabelle1[[#This Row],[Meter über Ziel]]/100000)</f>
        <v>12.999750000000001</v>
      </c>
      <c r="G10">
        <f t="shared" si="0"/>
        <v>37</v>
      </c>
      <c r="H10">
        <f t="shared" si="1"/>
        <v>8.9990400000000008</v>
      </c>
      <c r="I10" s="3">
        <f>COUNTIF($C$2:$C10,Tabelle1[[#This Row],[Klasse]])</f>
        <v>1</v>
      </c>
      <c r="J10" s="3" t="str">
        <f>Tabelle2[[#This Row],[Spalte1]]&amp;":"&amp;Tabelle1[[#This Row],[Klasse]]</f>
        <v>1:w Jugend A</v>
      </c>
      <c r="K10" s="9">
        <v>9</v>
      </c>
      <c r="L10" s="8" t="str">
        <f t="shared" si="2"/>
        <v>Friedrich Janßen</v>
      </c>
      <c r="M10" s="24" t="str">
        <f t="shared" si="3"/>
        <v>M III</v>
      </c>
      <c r="N10" s="8">
        <f t="shared" si="4"/>
        <v>9</v>
      </c>
      <c r="O10" s="10">
        <f t="shared" si="5"/>
        <v>96</v>
      </c>
      <c r="P10">
        <v>9</v>
      </c>
      <c r="Q10" s="3" t="str">
        <f>Tabelle2[[#This Row],[Platzierung2]]&amp;":"&amp;$S$1</f>
        <v>9:M I 1. M</v>
      </c>
      <c r="R10">
        <v>9</v>
      </c>
      <c r="S10" t="str">
        <f t="shared" si="6"/>
        <v>Michael Garrelts</v>
      </c>
      <c r="T10" s="3">
        <f t="shared" si="7"/>
        <v>11</v>
      </c>
      <c r="U10" s="3">
        <f t="shared" si="8"/>
        <v>123</v>
      </c>
      <c r="V10" s="3">
        <f>Tabelle2[[#This Row],[Spalte4]]-(Tabelle2[[#This Row],[Spalte5]]/100000)</f>
        <v>10.99877</v>
      </c>
      <c r="W10" s="3" t="e">
        <f>RANK(Tabelle2[[#This Row],[Spalte6]],Tabelle2[Spalte6],1)</f>
        <v>#N/A</v>
      </c>
    </row>
    <row r="11" spans="1:23" ht="15" customHeight="1" x14ac:dyDescent="0.2">
      <c r="A11" s="17">
        <v>10</v>
      </c>
      <c r="B11" t="s">
        <v>34</v>
      </c>
      <c r="C11" s="8" t="s">
        <v>24</v>
      </c>
      <c r="D11" s="8">
        <v>10</v>
      </c>
      <c r="E11" s="10">
        <v>118</v>
      </c>
      <c r="F11" s="2">
        <f>Tabelle1[[#This Row],[Wurf ]]-(Tabelle1[[#This Row],[Meter über Ziel]]/100000)</f>
        <v>9.9988200000000003</v>
      </c>
      <c r="G11">
        <f t="shared" si="0"/>
        <v>19</v>
      </c>
      <c r="H11">
        <f t="shared" si="1"/>
        <v>8.9990500000000004</v>
      </c>
      <c r="I11" s="3">
        <f>COUNTIF($C$2:$C11,Tabelle1[[#This Row],[Klasse]])</f>
        <v>5</v>
      </c>
      <c r="J11" s="3" t="str">
        <f>Tabelle2[[#This Row],[Spalte1]]&amp;":"&amp;Tabelle1[[#This Row],[Klasse]]</f>
        <v>5:M I 1. M</v>
      </c>
      <c r="K11" s="9">
        <v>10</v>
      </c>
      <c r="L11" s="8" t="str">
        <f t="shared" si="2"/>
        <v>Tobias  Eden</v>
      </c>
      <c r="M11" s="24" t="str">
        <f t="shared" si="3"/>
        <v>M I 1. M</v>
      </c>
      <c r="N11" s="8">
        <f t="shared" si="4"/>
        <v>9</v>
      </c>
      <c r="O11" s="10">
        <f t="shared" si="5"/>
        <v>95</v>
      </c>
      <c r="P11">
        <v>10</v>
      </c>
      <c r="Q11" s="3" t="str">
        <f>Tabelle2[[#This Row],[Platzierung2]]&amp;":"&amp;$S$1</f>
        <v>10:M I 1. M</v>
      </c>
      <c r="R11">
        <v>10</v>
      </c>
      <c r="S11" t="str">
        <f t="shared" si="6"/>
        <v>Patrick Garrelts</v>
      </c>
      <c r="T11" s="3">
        <f t="shared" si="7"/>
        <v>10</v>
      </c>
      <c r="U11" s="3">
        <f t="shared" si="8"/>
        <v>57</v>
      </c>
      <c r="V11" s="3">
        <f>Tabelle2[[#This Row],[Spalte4]]-(Tabelle2[[#This Row],[Spalte5]]/100000)</f>
        <v>9.9994300000000003</v>
      </c>
      <c r="W11" s="3" t="e">
        <f>RANK(Tabelle2[[#This Row],[Spalte6]],Tabelle2[Spalte6],1)</f>
        <v>#N/A</v>
      </c>
    </row>
    <row r="12" spans="1:23" ht="15" customHeight="1" x14ac:dyDescent="0.2">
      <c r="A12" s="17">
        <v>11</v>
      </c>
      <c r="B12" s="8" t="s">
        <v>28</v>
      </c>
      <c r="C12" s="8" t="s">
        <v>24</v>
      </c>
      <c r="D12" s="8">
        <v>8</v>
      </c>
      <c r="E12" s="10">
        <v>103</v>
      </c>
      <c r="F12" s="2">
        <f>Tabelle1[[#This Row],[Wurf ]]-(Tabelle1[[#This Row],[Meter über Ziel]]/100000)</f>
        <v>7.9989699999999999</v>
      </c>
      <c r="G12">
        <f t="shared" si="0"/>
        <v>2</v>
      </c>
      <c r="H12">
        <f t="shared" si="1"/>
        <v>8.9992000000000001</v>
      </c>
      <c r="I12" s="3">
        <f>COUNTIF($C$2:$C12,Tabelle1[[#This Row],[Klasse]])</f>
        <v>6</v>
      </c>
      <c r="J12" s="3" t="str">
        <f>Tabelle2[[#This Row],[Spalte1]]&amp;":"&amp;Tabelle1[[#This Row],[Klasse]]</f>
        <v>6:M I 1. M</v>
      </c>
      <c r="K12" s="9">
        <v>11</v>
      </c>
      <c r="L12" s="8" t="str">
        <f t="shared" si="2"/>
        <v>Thomas Garrelts</v>
      </c>
      <c r="M12" s="24" t="str">
        <f t="shared" si="3"/>
        <v>M I 2. M</v>
      </c>
      <c r="N12" s="8">
        <f t="shared" si="4"/>
        <v>9</v>
      </c>
      <c r="O12" s="10">
        <f t="shared" si="5"/>
        <v>80</v>
      </c>
      <c r="P12">
        <v>11</v>
      </c>
      <c r="Q12" s="3" t="str">
        <f>Tabelle2[[#This Row],[Platzierung2]]&amp;":"&amp;$S$1</f>
        <v>11:M I 1. M</v>
      </c>
      <c r="R12">
        <v>11</v>
      </c>
      <c r="S12" t="str">
        <f t="shared" si="6"/>
        <v>Tobe Meppen</v>
      </c>
      <c r="T12" s="3">
        <f t="shared" si="7"/>
        <v>11</v>
      </c>
      <c r="U12" s="3">
        <f t="shared" si="8"/>
        <v>98</v>
      </c>
      <c r="V12" s="3">
        <f>Tabelle2[[#This Row],[Spalte4]]-(Tabelle2[[#This Row],[Spalte5]]/100000)</f>
        <v>10.99902</v>
      </c>
      <c r="W12" s="3" t="e">
        <f>RANK(Tabelle2[[#This Row],[Spalte6]],Tabelle2[Spalte6],1)</f>
        <v>#N/A</v>
      </c>
    </row>
    <row r="13" spans="1:23" ht="15" customHeight="1" x14ac:dyDescent="0.2">
      <c r="A13" s="17">
        <v>12</v>
      </c>
      <c r="B13" s="8" t="s">
        <v>26</v>
      </c>
      <c r="C13" s="8" t="s">
        <v>36</v>
      </c>
      <c r="D13" s="8">
        <v>11</v>
      </c>
      <c r="E13" s="10">
        <v>70</v>
      </c>
      <c r="F13" s="2">
        <f>Tabelle1[[#This Row],[Wurf ]]-(Tabelle1[[#This Row],[Meter über Ziel]]/100000)</f>
        <v>10.9993</v>
      </c>
      <c r="G13">
        <f t="shared" si="0"/>
        <v>29</v>
      </c>
      <c r="H13">
        <f t="shared" si="1"/>
        <v>8.9992099999999997</v>
      </c>
      <c r="I13" s="3">
        <f>COUNTIF($C$2:$C13,Tabelle1[[#This Row],[Klasse]])</f>
        <v>1</v>
      </c>
      <c r="J13" s="3" t="str">
        <f>Tabelle2[[#This Row],[Spalte1]]&amp;":"&amp;Tabelle1[[#This Row],[Klasse]]</f>
        <v>1:F I 1. M.</v>
      </c>
      <c r="K13" s="9">
        <v>12</v>
      </c>
      <c r="L13" s="8" t="str">
        <f t="shared" si="2"/>
        <v>Tanja Meppen</v>
      </c>
      <c r="M13" s="24" t="str">
        <f t="shared" si="3"/>
        <v>F I 1. M.</v>
      </c>
      <c r="N13" s="8">
        <f t="shared" si="4"/>
        <v>9</v>
      </c>
      <c r="O13" s="10">
        <f t="shared" si="5"/>
        <v>79</v>
      </c>
      <c r="P13">
        <v>12</v>
      </c>
      <c r="Q13" s="3" t="str">
        <f>Tabelle2[[#This Row],[Platzierung2]]&amp;":"&amp;$S$1</f>
        <v>12:M I 1. M</v>
      </c>
      <c r="R13">
        <v>12</v>
      </c>
      <c r="S13" t="str">
        <f t="shared" si="6"/>
        <v>Sven Claasen</v>
      </c>
      <c r="T13" s="3">
        <f t="shared" si="7"/>
        <v>8</v>
      </c>
      <c r="U13" s="3">
        <f t="shared" si="8"/>
        <v>21</v>
      </c>
      <c r="V13" s="3">
        <f>Tabelle2[[#This Row],[Spalte4]]-(Tabelle2[[#This Row],[Spalte5]]/100000)</f>
        <v>7.99979</v>
      </c>
      <c r="W13" s="3" t="e">
        <f>RANK(Tabelle2[[#This Row],[Spalte6]],Tabelle2[Spalte6],1)</f>
        <v>#N/A</v>
      </c>
    </row>
    <row r="14" spans="1:23" ht="15" customHeight="1" x14ac:dyDescent="0.2">
      <c r="A14" s="17">
        <v>13</v>
      </c>
      <c r="B14" s="8" t="s">
        <v>27</v>
      </c>
      <c r="C14" s="8" t="s">
        <v>36</v>
      </c>
      <c r="D14" s="8">
        <v>9</v>
      </c>
      <c r="E14" s="10">
        <v>79</v>
      </c>
      <c r="F14" s="2">
        <f>Tabelle1[[#This Row],[Wurf ]]-(Tabelle1[[#This Row],[Meter über Ziel]]/100000)</f>
        <v>8.9992099999999997</v>
      </c>
      <c r="G14">
        <f t="shared" si="0"/>
        <v>12</v>
      </c>
      <c r="H14">
        <f t="shared" si="1"/>
        <v>8.9993200000000009</v>
      </c>
      <c r="I14" s="3">
        <f>COUNTIF($C$2:$C14,Tabelle1[[#This Row],[Klasse]])</f>
        <v>2</v>
      </c>
      <c r="J14" s="3" t="str">
        <f>Tabelle2[[#This Row],[Spalte1]]&amp;":"&amp;Tabelle1[[#This Row],[Klasse]]</f>
        <v>2:F I 1. M.</v>
      </c>
      <c r="K14" s="9">
        <v>13</v>
      </c>
      <c r="L14" s="8" t="str">
        <f t="shared" si="2"/>
        <v>Pascal Garrelts</v>
      </c>
      <c r="M14" s="24" t="str">
        <f t="shared" si="3"/>
        <v>M I 1. M</v>
      </c>
      <c r="N14" s="8">
        <f t="shared" si="4"/>
        <v>9</v>
      </c>
      <c r="O14" s="10">
        <f t="shared" si="5"/>
        <v>68</v>
      </c>
      <c r="P14">
        <v>13</v>
      </c>
      <c r="Q14" s="3" t="str">
        <f>Tabelle2[[#This Row],[Platzierung2]]&amp;":"&amp;$S$1</f>
        <v>13:M I 1. M</v>
      </c>
      <c r="R14">
        <v>13</v>
      </c>
      <c r="S14" t="str">
        <f t="shared" si="6"/>
        <v>Bernhard Janssen</v>
      </c>
      <c r="T14" s="3">
        <f t="shared" si="7"/>
        <v>8</v>
      </c>
      <c r="U14" s="3">
        <f t="shared" si="8"/>
        <v>35</v>
      </c>
      <c r="V14" s="3">
        <f>Tabelle2[[#This Row],[Spalte4]]-(Tabelle2[[#This Row],[Spalte5]]/100000)</f>
        <v>7.9996499999999999</v>
      </c>
      <c r="W14" s="3" t="e">
        <f>RANK(Tabelle2[[#This Row],[Spalte6]],Tabelle2[Spalte6],1)</f>
        <v>#N/A</v>
      </c>
    </row>
    <row r="15" spans="1:23" ht="15" customHeight="1" x14ac:dyDescent="0.2">
      <c r="A15" s="17">
        <v>14</v>
      </c>
      <c r="B15" s="8" t="s">
        <v>38</v>
      </c>
      <c r="C15" s="8" t="s">
        <v>39</v>
      </c>
      <c r="D15" s="8">
        <v>14</v>
      </c>
      <c r="E15" s="10">
        <v>66</v>
      </c>
      <c r="F15" s="2">
        <f>Tabelle1[[#This Row],[Wurf ]]-(Tabelle1[[#This Row],[Meter über Ziel]]/100000)</f>
        <v>13.99934</v>
      </c>
      <c r="G15">
        <f t="shared" si="0"/>
        <v>41</v>
      </c>
      <c r="H15">
        <f t="shared" si="1"/>
        <v>8.9994899999999998</v>
      </c>
      <c r="I15" s="3">
        <f>COUNTIF($C$2:$C15,Tabelle1[[#This Row],[Klasse]])</f>
        <v>1</v>
      </c>
      <c r="J15" s="3" t="str">
        <f>Tabelle2[[#This Row],[Spalte1]]&amp;":"&amp;Tabelle1[[#This Row],[Klasse]]</f>
        <v>1:m Jugend C</v>
      </c>
      <c r="K15" s="9">
        <v>14</v>
      </c>
      <c r="L15" s="8" t="str">
        <f t="shared" si="2"/>
        <v>Jan-Hendrik Siebelts</v>
      </c>
      <c r="M15" s="24" t="str">
        <f t="shared" si="3"/>
        <v>M I 2. M</v>
      </c>
      <c r="N15" s="8">
        <f t="shared" si="4"/>
        <v>9</v>
      </c>
      <c r="O15" s="10">
        <f t="shared" si="5"/>
        <v>51</v>
      </c>
      <c r="P15">
        <v>14</v>
      </c>
      <c r="Q15" s="3" t="str">
        <f>Tabelle2[[#This Row],[Platzierung2]]&amp;":"&amp;$S$1</f>
        <v>14:M I 1. M</v>
      </c>
      <c r="R15">
        <v>14</v>
      </c>
      <c r="S15" t="e">
        <f t="shared" si="6"/>
        <v>#N/A</v>
      </c>
      <c r="T15" s="3" t="e">
        <f t="shared" si="7"/>
        <v>#N/A</v>
      </c>
      <c r="U15" s="3" t="e">
        <f t="shared" si="8"/>
        <v>#N/A</v>
      </c>
      <c r="V15" s="3" t="e">
        <f>Tabelle2[[#This Row],[Spalte4]]-(Tabelle2[[#This Row],[Spalte5]]/100000)</f>
        <v>#N/A</v>
      </c>
      <c r="W15" s="3" t="e">
        <f>RANK(Tabelle2[[#This Row],[Spalte6]],Tabelle2[Spalte6],1)</f>
        <v>#N/A</v>
      </c>
    </row>
    <row r="16" spans="1:23" ht="15" customHeight="1" x14ac:dyDescent="0.2">
      <c r="A16" s="17">
        <v>15</v>
      </c>
      <c r="B16" s="8" t="s">
        <v>40</v>
      </c>
      <c r="C16" s="8" t="s">
        <v>35</v>
      </c>
      <c r="D16" s="8">
        <v>10</v>
      </c>
      <c r="E16" s="10">
        <v>131</v>
      </c>
      <c r="F16" s="2">
        <f>Tabelle1[[#This Row],[Wurf ]]-(Tabelle1[[#This Row],[Meter über Ziel]]/100000)</f>
        <v>9.9986899999999999</v>
      </c>
      <c r="G16">
        <f t="shared" si="0"/>
        <v>18</v>
      </c>
      <c r="H16">
        <f t="shared" si="1"/>
        <v>8.9995200000000004</v>
      </c>
      <c r="I16" s="3">
        <f>COUNTIF($C$2:$C16,Tabelle1[[#This Row],[Klasse]])</f>
        <v>3</v>
      </c>
      <c r="J16" s="3" t="str">
        <f>Tabelle2[[#This Row],[Spalte1]]&amp;":"&amp;Tabelle1[[#This Row],[Klasse]]</f>
        <v>3:M I 2. M</v>
      </c>
      <c r="K16" s="9">
        <v>15</v>
      </c>
      <c r="L16" s="8" t="str">
        <f t="shared" si="2"/>
        <v>Simon Eden</v>
      </c>
      <c r="M16" s="24" t="str">
        <f t="shared" si="3"/>
        <v>M I 2. M</v>
      </c>
      <c r="N16" s="8">
        <f t="shared" si="4"/>
        <v>9</v>
      </c>
      <c r="O16" s="10">
        <f t="shared" si="5"/>
        <v>48</v>
      </c>
      <c r="P16">
        <v>15</v>
      </c>
      <c r="Q16" s="3" t="str">
        <f>Tabelle2[[#This Row],[Platzierung2]]&amp;":"&amp;$S$1</f>
        <v>15:M I 1. M</v>
      </c>
      <c r="R16">
        <v>15</v>
      </c>
      <c r="S16" t="e">
        <f t="shared" si="6"/>
        <v>#N/A</v>
      </c>
      <c r="T16" s="3" t="e">
        <f t="shared" si="7"/>
        <v>#N/A</v>
      </c>
      <c r="U16" s="3" t="e">
        <f t="shared" si="8"/>
        <v>#N/A</v>
      </c>
      <c r="V16" s="3" t="e">
        <f>Tabelle2[[#This Row],[Spalte4]]-(Tabelle2[[#This Row],[Spalte5]]/100000)</f>
        <v>#N/A</v>
      </c>
      <c r="W16" s="3" t="e">
        <f>RANK(Tabelle2[[#This Row],[Spalte6]],Tabelle2[Spalte6],1)</f>
        <v>#N/A</v>
      </c>
    </row>
    <row r="17" spans="1:23" ht="15" customHeight="1" x14ac:dyDescent="0.2">
      <c r="A17" s="17">
        <v>16</v>
      </c>
      <c r="B17" s="8" t="s">
        <v>41</v>
      </c>
      <c r="C17" s="8" t="s">
        <v>35</v>
      </c>
      <c r="D17" s="8">
        <v>9</v>
      </c>
      <c r="E17" s="10">
        <v>80</v>
      </c>
      <c r="F17" s="2">
        <f>Tabelle1[[#This Row],[Wurf ]]-(Tabelle1[[#This Row],[Meter über Ziel]]/100000)</f>
        <v>8.9992000000000001</v>
      </c>
      <c r="G17">
        <f t="shared" si="0"/>
        <v>11</v>
      </c>
      <c r="H17">
        <f t="shared" si="1"/>
        <v>8.9996899999999993</v>
      </c>
      <c r="I17" s="3">
        <f>COUNTIF($C$2:$C17,Tabelle1[[#This Row],[Klasse]])</f>
        <v>4</v>
      </c>
      <c r="J17" s="3" t="str">
        <f>Tabelle2[[#This Row],[Spalte1]]&amp;":"&amp;Tabelle1[[#This Row],[Klasse]]</f>
        <v>4:M I 2. M</v>
      </c>
      <c r="K17" s="9">
        <v>16</v>
      </c>
      <c r="L17" s="8" t="str">
        <f t="shared" si="2"/>
        <v>Uwe Fürst</v>
      </c>
      <c r="M17" s="24" t="str">
        <f t="shared" si="3"/>
        <v>M I 2. M</v>
      </c>
      <c r="N17" s="8">
        <f t="shared" si="4"/>
        <v>9</v>
      </c>
      <c r="O17" s="10">
        <f t="shared" si="5"/>
        <v>31</v>
      </c>
      <c r="P17">
        <v>16</v>
      </c>
      <c r="Q17" s="3" t="str">
        <f>Tabelle2[[#This Row],[Platzierung2]]&amp;":"&amp;$S$1</f>
        <v>16:M I 1. M</v>
      </c>
      <c r="R17">
        <v>16</v>
      </c>
      <c r="S17" s="3" t="e">
        <f t="shared" ref="S17:S61" si="9">VLOOKUP($Q$2,I:J,4,0)</f>
        <v>#N/A</v>
      </c>
      <c r="T17" s="3" t="e">
        <f t="shared" si="7"/>
        <v>#N/A</v>
      </c>
      <c r="U17" s="3" t="e">
        <f t="shared" si="8"/>
        <v>#N/A</v>
      </c>
      <c r="V17" s="3" t="e">
        <f>Tabelle2[[#This Row],[Spalte4]]-(Tabelle2[[#This Row],[Spalte5]]/100000)</f>
        <v>#N/A</v>
      </c>
      <c r="W17" s="3" t="e">
        <f>RANK(Tabelle2[[#This Row],[Spalte6]],Tabelle2[Spalte6],1)</f>
        <v>#N/A</v>
      </c>
    </row>
    <row r="18" spans="1:23" ht="15" customHeight="1" x14ac:dyDescent="0.2">
      <c r="A18" s="17">
        <v>17</v>
      </c>
      <c r="B18" s="8" t="s">
        <v>42</v>
      </c>
      <c r="C18" s="8" t="s">
        <v>24</v>
      </c>
      <c r="D18" s="8">
        <v>9</v>
      </c>
      <c r="E18" s="10">
        <v>68</v>
      </c>
      <c r="F18" s="2">
        <f>Tabelle1[[#This Row],[Wurf ]]-(Tabelle1[[#This Row],[Meter über Ziel]]/100000)</f>
        <v>8.9993200000000009</v>
      </c>
      <c r="G18">
        <f t="shared" si="0"/>
        <v>13</v>
      </c>
      <c r="H18">
        <f t="shared" si="1"/>
        <v>8.9998299999999993</v>
      </c>
      <c r="I18" s="3">
        <f>COUNTIF($C$2:$C18,Tabelle1[[#This Row],[Klasse]])</f>
        <v>7</v>
      </c>
      <c r="J18" s="3" t="str">
        <f>Tabelle2[[#This Row],[Spalte1]]&amp;":"&amp;Tabelle1[[#This Row],[Klasse]]</f>
        <v>7:M I 1. M</v>
      </c>
      <c r="K18" s="9">
        <v>17</v>
      </c>
      <c r="L18" s="8" t="str">
        <f t="shared" si="2"/>
        <v>Tammo Janssen</v>
      </c>
      <c r="M18" s="24" t="str">
        <f t="shared" si="3"/>
        <v>M I 2. M</v>
      </c>
      <c r="N18" s="8">
        <f t="shared" si="4"/>
        <v>9</v>
      </c>
      <c r="O18" s="10">
        <f t="shared" si="5"/>
        <v>17</v>
      </c>
      <c r="P18">
        <v>17</v>
      </c>
      <c r="Q18" s="3" t="str">
        <f>Tabelle2[[#This Row],[Platzierung2]]&amp;":"&amp;$S$1</f>
        <v>17:M I 1. M</v>
      </c>
      <c r="R18">
        <v>17</v>
      </c>
      <c r="S18" s="3" t="e">
        <f t="shared" si="9"/>
        <v>#N/A</v>
      </c>
      <c r="T18" s="3" t="e">
        <f t="shared" si="7"/>
        <v>#N/A</v>
      </c>
      <c r="U18" s="3" t="e">
        <f t="shared" si="8"/>
        <v>#N/A</v>
      </c>
      <c r="V18" s="3" t="e">
        <f>Tabelle2[[#This Row],[Spalte4]]-(Tabelle2[[#This Row],[Spalte5]]/100000)</f>
        <v>#N/A</v>
      </c>
      <c r="W18" s="3" t="e">
        <f>RANK(Tabelle2[[#This Row],[Spalte6]],Tabelle2[Spalte6],1)</f>
        <v>#N/A</v>
      </c>
    </row>
    <row r="19" spans="1:23" ht="15" customHeight="1" x14ac:dyDescent="0.2">
      <c r="A19" s="17">
        <v>18</v>
      </c>
      <c r="B19" s="8" t="s">
        <v>43</v>
      </c>
      <c r="C19" s="8" t="s">
        <v>24</v>
      </c>
      <c r="D19" s="8">
        <v>7</v>
      </c>
      <c r="E19" s="10">
        <v>27</v>
      </c>
      <c r="F19" s="2">
        <f>Tabelle1[[#This Row],[Wurf ]]-(Tabelle1[[#This Row],[Meter über Ziel]]/100000)</f>
        <v>6.9997299999999996</v>
      </c>
      <c r="G19">
        <f t="shared" si="0"/>
        <v>1</v>
      </c>
      <c r="H19">
        <f t="shared" si="1"/>
        <v>9.9986899999999999</v>
      </c>
      <c r="I19" s="3">
        <f>COUNTIF($C$2:$C19,Tabelle1[[#This Row],[Klasse]])</f>
        <v>8</v>
      </c>
      <c r="J19" s="3" t="str">
        <f>Tabelle2[[#This Row],[Spalte1]]&amp;":"&amp;Tabelle1[[#This Row],[Klasse]]</f>
        <v>8:M I 1. M</v>
      </c>
      <c r="K19" s="9">
        <v>18</v>
      </c>
      <c r="L19" s="8" t="str">
        <f t="shared" si="2"/>
        <v>Jörg de Vries</v>
      </c>
      <c r="M19" s="24" t="str">
        <f t="shared" si="3"/>
        <v>M I 2. M</v>
      </c>
      <c r="N19" s="8">
        <f t="shared" si="4"/>
        <v>10</v>
      </c>
      <c r="O19" s="10">
        <f t="shared" si="5"/>
        <v>131</v>
      </c>
      <c r="P19">
        <v>18</v>
      </c>
      <c r="Q19" s="3" t="str">
        <f>Tabelle2[[#This Row],[Platzierung2]]&amp;":"&amp;$S$1</f>
        <v>18:M I 1. M</v>
      </c>
      <c r="R19">
        <v>18</v>
      </c>
      <c r="S19" s="3" t="e">
        <f t="shared" si="9"/>
        <v>#N/A</v>
      </c>
      <c r="T19" s="3" t="e">
        <f t="shared" si="7"/>
        <v>#N/A</v>
      </c>
      <c r="U19" s="3" t="e">
        <f t="shared" si="8"/>
        <v>#N/A</v>
      </c>
      <c r="V19" s="3" t="e">
        <f>Tabelle2[[#This Row],[Spalte4]]-(Tabelle2[[#This Row],[Spalte5]]/100000)</f>
        <v>#N/A</v>
      </c>
      <c r="W19" s="3" t="e">
        <f>RANK(Tabelle2[[#This Row],[Spalte6]],Tabelle2[Spalte6],1)</f>
        <v>#N/A</v>
      </c>
    </row>
    <row r="20" spans="1:23" ht="15" customHeight="1" x14ac:dyDescent="0.2">
      <c r="A20" s="17">
        <v>19</v>
      </c>
      <c r="B20" s="8" t="s">
        <v>44</v>
      </c>
      <c r="C20" s="8" t="s">
        <v>45</v>
      </c>
      <c r="D20" s="8">
        <v>11</v>
      </c>
      <c r="E20" s="10">
        <v>22</v>
      </c>
      <c r="F20" s="2">
        <f>Tabelle1[[#This Row],[Wurf ]]-(Tabelle1[[#This Row],[Meter über Ziel]]/100000)</f>
        <v>10.999779999999999</v>
      </c>
      <c r="G20">
        <f t="shared" si="0"/>
        <v>31</v>
      </c>
      <c r="H20">
        <f t="shared" si="1"/>
        <v>9.9988200000000003</v>
      </c>
      <c r="I20" s="3">
        <f>COUNTIF($C$2:$C20,Tabelle1[[#This Row],[Klasse]])</f>
        <v>1</v>
      </c>
      <c r="J20" s="3" t="str">
        <f>Tabelle2[[#This Row],[Spalte1]]&amp;":"&amp;Tabelle1[[#This Row],[Klasse]]</f>
        <v>1:w Jugend B</v>
      </c>
      <c r="K20" s="9">
        <v>19</v>
      </c>
      <c r="L20" s="8" t="str">
        <f t="shared" si="2"/>
        <v>Stefan Ihnen</v>
      </c>
      <c r="M20" s="24" t="str">
        <f t="shared" si="3"/>
        <v>M I 1. M</v>
      </c>
      <c r="N20" s="8">
        <f t="shared" si="4"/>
        <v>10</v>
      </c>
      <c r="O20" s="10">
        <f t="shared" si="5"/>
        <v>118</v>
      </c>
      <c r="P20">
        <v>19</v>
      </c>
      <c r="Q20" s="3" t="str">
        <f>Tabelle2[[#This Row],[Platzierung2]]&amp;":"&amp;$S$1</f>
        <v>19:M I 1. M</v>
      </c>
      <c r="R20">
        <v>19</v>
      </c>
      <c r="S20" s="3" t="e">
        <f t="shared" si="9"/>
        <v>#N/A</v>
      </c>
      <c r="T20" s="3" t="e">
        <f t="shared" si="7"/>
        <v>#N/A</v>
      </c>
      <c r="U20" s="3" t="e">
        <f t="shared" si="8"/>
        <v>#N/A</v>
      </c>
      <c r="V20" s="3" t="e">
        <f>Tabelle2[[#This Row],[Spalte4]]-(Tabelle2[[#This Row],[Spalte5]]/100000)</f>
        <v>#N/A</v>
      </c>
      <c r="W20" s="3" t="e">
        <f>RANK(Tabelle2[[#This Row],[Spalte6]],Tabelle2[Spalte6],1)</f>
        <v>#N/A</v>
      </c>
    </row>
    <row r="21" spans="1:23" ht="15" customHeight="1" x14ac:dyDescent="0.2">
      <c r="A21" s="17">
        <v>20</v>
      </c>
      <c r="B21" s="8" t="s">
        <v>46</v>
      </c>
      <c r="C21" s="8" t="s">
        <v>45</v>
      </c>
      <c r="D21" s="8">
        <v>12</v>
      </c>
      <c r="E21" s="10">
        <v>114</v>
      </c>
      <c r="F21" s="2">
        <f>Tabelle1[[#This Row],[Wurf ]]-(Tabelle1[[#This Row],[Meter über Ziel]]/100000)</f>
        <v>11.998860000000001</v>
      </c>
      <c r="G21">
        <f t="shared" si="0"/>
        <v>33</v>
      </c>
      <c r="H21">
        <f t="shared" si="1"/>
        <v>9.9990199999999998</v>
      </c>
      <c r="I21" s="3">
        <f>COUNTIF($C$2:$C21,Tabelle1[[#This Row],[Klasse]])</f>
        <v>2</v>
      </c>
      <c r="J21" s="3" t="str">
        <f>Tabelle2[[#This Row],[Spalte1]]&amp;":"&amp;Tabelle1[[#This Row],[Klasse]]</f>
        <v>2:w Jugend B</v>
      </c>
      <c r="K21" s="9">
        <v>20</v>
      </c>
      <c r="L21" s="8" t="str">
        <f t="shared" si="2"/>
        <v>Neels Janssen</v>
      </c>
      <c r="M21" s="24" t="str">
        <f t="shared" si="3"/>
        <v>M I 2. M</v>
      </c>
      <c r="N21" s="8">
        <f t="shared" si="4"/>
        <v>10</v>
      </c>
      <c r="O21" s="10">
        <f t="shared" si="5"/>
        <v>98</v>
      </c>
      <c r="P21">
        <v>20</v>
      </c>
      <c r="Q21" s="3" t="str">
        <f>Tabelle2[[#This Row],[Platzierung2]]&amp;":"&amp;$S$1</f>
        <v>20:M I 1. M</v>
      </c>
      <c r="R21">
        <v>20</v>
      </c>
      <c r="S21" s="3" t="e">
        <f t="shared" si="9"/>
        <v>#N/A</v>
      </c>
      <c r="T21" s="3" t="e">
        <f t="shared" si="7"/>
        <v>#N/A</v>
      </c>
      <c r="U21" s="3" t="e">
        <f t="shared" si="8"/>
        <v>#N/A</v>
      </c>
      <c r="V21" s="3" t="e">
        <f>Tabelle2[[#This Row],[Spalte4]]-(Tabelle2[[#This Row],[Spalte5]]/100000)</f>
        <v>#N/A</v>
      </c>
      <c r="W21" s="3" t="e">
        <f>RANK(Tabelle2[[#This Row],[Spalte6]],Tabelle2[Spalte6],1)</f>
        <v>#N/A</v>
      </c>
    </row>
    <row r="22" spans="1:23" ht="15" customHeight="1" x14ac:dyDescent="0.2">
      <c r="A22" s="17">
        <v>21</v>
      </c>
      <c r="B22" s="8" t="s">
        <v>47</v>
      </c>
      <c r="C22" s="8" t="s">
        <v>48</v>
      </c>
      <c r="D22" s="8">
        <v>13</v>
      </c>
      <c r="E22" s="10">
        <v>50</v>
      </c>
      <c r="F22" s="2">
        <f>Tabelle1[[#This Row],[Wurf ]]-(Tabelle1[[#This Row],[Meter über Ziel]]/100000)</f>
        <v>12.999499999999999</v>
      </c>
      <c r="G22">
        <f t="shared" si="0"/>
        <v>36</v>
      </c>
      <c r="H22">
        <f t="shared" si="1"/>
        <v>9.9993700000000008</v>
      </c>
      <c r="I22" s="3">
        <f>COUNTIF($C$2:$C22,Tabelle1[[#This Row],[Klasse]])</f>
        <v>1</v>
      </c>
      <c r="J22" s="3" t="str">
        <f>Tabelle2[[#This Row],[Spalte1]]&amp;":"&amp;Tabelle1[[#This Row],[Klasse]]</f>
        <v>1:w Jugend C</v>
      </c>
      <c r="K22" s="9">
        <v>21</v>
      </c>
      <c r="L22" s="8" t="str">
        <f t="shared" si="2"/>
        <v>Manfred Claassen</v>
      </c>
      <c r="M22" s="24" t="str">
        <f t="shared" si="3"/>
        <v>M III</v>
      </c>
      <c r="N22" s="8">
        <f t="shared" si="4"/>
        <v>10</v>
      </c>
      <c r="O22" s="10">
        <f t="shared" si="5"/>
        <v>63</v>
      </c>
      <c r="P22">
        <v>21</v>
      </c>
      <c r="Q22" s="3" t="str">
        <f>Tabelle2[[#This Row],[Platzierung2]]&amp;":"&amp;$S$1</f>
        <v>21:M I 1. M</v>
      </c>
      <c r="R22">
        <v>21</v>
      </c>
      <c r="S22" s="3" t="e">
        <f t="shared" si="9"/>
        <v>#N/A</v>
      </c>
      <c r="T22" s="3" t="e">
        <f t="shared" si="7"/>
        <v>#N/A</v>
      </c>
      <c r="U22" s="3" t="e">
        <f t="shared" si="8"/>
        <v>#N/A</v>
      </c>
      <c r="V22" s="3" t="e">
        <f>Tabelle2[[#This Row],[Spalte4]]-(Tabelle2[[#This Row],[Spalte5]]/100000)</f>
        <v>#N/A</v>
      </c>
      <c r="W22" s="3" t="e">
        <f>RANK(Tabelle2[[#This Row],[Spalte6]],Tabelle2[Spalte6],1)</f>
        <v>#N/A</v>
      </c>
    </row>
    <row r="23" spans="1:23" ht="15" customHeight="1" x14ac:dyDescent="0.2">
      <c r="A23" s="17">
        <v>22</v>
      </c>
      <c r="B23" s="8" t="s">
        <v>49</v>
      </c>
      <c r="C23" s="8" t="s">
        <v>35</v>
      </c>
      <c r="D23" s="8">
        <v>9</v>
      </c>
      <c r="E23" s="10">
        <v>51</v>
      </c>
      <c r="F23" s="2">
        <f>Tabelle1[[#This Row],[Wurf ]]-(Tabelle1[[#This Row],[Meter über Ziel]]/100000)</f>
        <v>8.9994899999999998</v>
      </c>
      <c r="G23">
        <f t="shared" si="0"/>
        <v>14</v>
      </c>
      <c r="H23">
        <f t="shared" si="1"/>
        <v>9.9994300000000003</v>
      </c>
      <c r="I23" s="3">
        <f>COUNTIF($C$2:$C23,Tabelle1[[#This Row],[Klasse]])</f>
        <v>5</v>
      </c>
      <c r="J23" s="3" t="str">
        <f>Tabelle2[[#This Row],[Spalte1]]&amp;":"&amp;Tabelle1[[#This Row],[Klasse]]</f>
        <v>5:M I 2. M</v>
      </c>
      <c r="K23" s="9">
        <v>22</v>
      </c>
      <c r="L23" s="8" t="str">
        <f t="shared" si="2"/>
        <v>Patrick Garrelts</v>
      </c>
      <c r="M23" s="24" t="str">
        <f t="shared" si="3"/>
        <v>M I 1. M</v>
      </c>
      <c r="N23" s="8">
        <f t="shared" si="4"/>
        <v>10</v>
      </c>
      <c r="O23" s="10">
        <f t="shared" si="5"/>
        <v>57</v>
      </c>
      <c r="P23">
        <v>22</v>
      </c>
      <c r="Q23" s="3" t="str">
        <f>Tabelle2[[#This Row],[Platzierung2]]&amp;":"&amp;$S$1</f>
        <v>22:M I 1. M</v>
      </c>
      <c r="R23">
        <v>22</v>
      </c>
      <c r="S23" s="3" t="e">
        <f t="shared" si="9"/>
        <v>#N/A</v>
      </c>
      <c r="T23" s="3" t="e">
        <f t="shared" si="7"/>
        <v>#N/A</v>
      </c>
      <c r="U23" s="3" t="e">
        <f t="shared" si="8"/>
        <v>#N/A</v>
      </c>
      <c r="V23" s="3" t="e">
        <f>Tabelle2[[#This Row],[Spalte4]]-(Tabelle2[[#This Row],[Spalte5]]/100000)</f>
        <v>#N/A</v>
      </c>
      <c r="W23" s="3" t="e">
        <f>RANK(Tabelle2[[#This Row],[Spalte6]],Tabelle2[Spalte6],1)</f>
        <v>#N/A</v>
      </c>
    </row>
    <row r="24" spans="1:23" x14ac:dyDescent="0.2">
      <c r="A24" s="17">
        <v>23</v>
      </c>
      <c r="B24" s="8" t="s">
        <v>50</v>
      </c>
      <c r="C24" s="8" t="s">
        <v>35</v>
      </c>
      <c r="D24" s="8">
        <v>11</v>
      </c>
      <c r="E24" s="10">
        <v>60</v>
      </c>
      <c r="F24" s="2">
        <f>Tabelle1[[#This Row],[Wurf ]]-(Tabelle1[[#This Row],[Meter über Ziel]]/100000)</f>
        <v>10.9994</v>
      </c>
      <c r="G24">
        <f t="shared" si="0"/>
        <v>30</v>
      </c>
      <c r="H24">
        <f t="shared" si="1"/>
        <v>9.9997699999999998</v>
      </c>
      <c r="I24" s="3">
        <f>COUNTIF($C$2:$C24,Tabelle1[[#This Row],[Klasse]])</f>
        <v>6</v>
      </c>
      <c r="J24" s="3" t="str">
        <f>Tabelle2[[#This Row],[Spalte1]]&amp;":"&amp;Tabelle1[[#This Row],[Klasse]]</f>
        <v>6:M I 2. M</v>
      </c>
      <c r="K24" s="9">
        <v>23</v>
      </c>
      <c r="L24" s="8" t="str">
        <f t="shared" si="2"/>
        <v>Helmut Claassen</v>
      </c>
      <c r="M24" s="24" t="str">
        <f t="shared" si="3"/>
        <v>M V</v>
      </c>
      <c r="N24" s="8">
        <f t="shared" si="4"/>
        <v>10</v>
      </c>
      <c r="O24" s="10">
        <f t="shared" si="5"/>
        <v>23</v>
      </c>
      <c r="P24">
        <v>23</v>
      </c>
      <c r="Q24" s="3" t="str">
        <f>Tabelle2[[#This Row],[Platzierung2]]&amp;":"&amp;$S$1</f>
        <v>23:M I 1. M</v>
      </c>
      <c r="R24">
        <v>23</v>
      </c>
      <c r="S24" s="3" t="e">
        <f t="shared" si="9"/>
        <v>#N/A</v>
      </c>
      <c r="T24" s="3" t="e">
        <f t="shared" si="7"/>
        <v>#N/A</v>
      </c>
      <c r="U24" s="3" t="e">
        <f t="shared" si="8"/>
        <v>#N/A</v>
      </c>
      <c r="V24" s="3" t="e">
        <f>Tabelle2[[#This Row],[Spalte4]]-(Tabelle2[[#This Row],[Spalte5]]/100000)</f>
        <v>#N/A</v>
      </c>
      <c r="W24" s="3" t="e">
        <f>RANK(Tabelle2[[#This Row],[Spalte6]],Tabelle2[Spalte6],1)</f>
        <v>#N/A</v>
      </c>
    </row>
    <row r="25" spans="1:23" ht="15" customHeight="1" x14ac:dyDescent="0.2">
      <c r="A25" s="17">
        <v>24</v>
      </c>
      <c r="B25" s="8" t="s">
        <v>51</v>
      </c>
      <c r="C25" s="8" t="s">
        <v>35</v>
      </c>
      <c r="D25" s="8">
        <v>9</v>
      </c>
      <c r="E25" s="10">
        <v>17</v>
      </c>
      <c r="F25" s="2">
        <f>Tabelle1[[#This Row],[Wurf ]]-(Tabelle1[[#This Row],[Meter über Ziel]]/100000)</f>
        <v>8.9998299999999993</v>
      </c>
      <c r="G25">
        <f t="shared" si="0"/>
        <v>17</v>
      </c>
      <c r="H25">
        <f t="shared" si="1"/>
        <v>9.9999199999999995</v>
      </c>
      <c r="I25" s="3">
        <f>COUNTIF($C$2:$C25,Tabelle1[[#This Row],[Klasse]])</f>
        <v>7</v>
      </c>
      <c r="J25" s="3" t="str">
        <f>Tabelle2[[#This Row],[Spalte1]]&amp;":"&amp;Tabelle1[[#This Row],[Klasse]]</f>
        <v>7:M I 2. M</v>
      </c>
      <c r="K25" s="9">
        <v>24</v>
      </c>
      <c r="L25" s="8" t="str">
        <f t="shared" si="2"/>
        <v>Ebby</v>
      </c>
      <c r="M25" s="24" t="str">
        <f t="shared" si="3"/>
        <v>M I 1. M</v>
      </c>
      <c r="N25" s="8">
        <f t="shared" si="4"/>
        <v>10</v>
      </c>
      <c r="O25" s="10">
        <f t="shared" si="5"/>
        <v>8</v>
      </c>
      <c r="P25">
        <v>24</v>
      </c>
      <c r="Q25" s="3" t="str">
        <f>Tabelle2[[#This Row],[Platzierung2]]&amp;":"&amp;$S$1</f>
        <v>24:M I 1. M</v>
      </c>
      <c r="R25">
        <v>24</v>
      </c>
      <c r="S25" s="3" t="e">
        <f t="shared" si="9"/>
        <v>#N/A</v>
      </c>
      <c r="T25" s="3" t="e">
        <f t="shared" si="7"/>
        <v>#N/A</v>
      </c>
      <c r="U25" s="3" t="e">
        <f t="shared" si="8"/>
        <v>#N/A</v>
      </c>
      <c r="V25" s="3" t="e">
        <f>Tabelle2[[#This Row],[Spalte4]]-(Tabelle2[[#This Row],[Spalte5]]/100000)</f>
        <v>#N/A</v>
      </c>
      <c r="W25" s="3" t="e">
        <f>RANK(Tabelle2[[#This Row],[Spalte6]],Tabelle2[Spalte6],1)</f>
        <v>#N/A</v>
      </c>
    </row>
    <row r="26" spans="1:23" ht="15" customHeight="1" x14ac:dyDescent="0.2">
      <c r="A26" s="17">
        <v>25</v>
      </c>
      <c r="B26" s="8" t="s">
        <v>52</v>
      </c>
      <c r="C26" s="8" t="s">
        <v>24</v>
      </c>
      <c r="D26" s="8">
        <v>11</v>
      </c>
      <c r="E26" s="10">
        <v>123</v>
      </c>
      <c r="F26" s="2">
        <f>Tabelle1[[#This Row],[Wurf ]]-(Tabelle1[[#This Row],[Meter über Ziel]]/100000)</f>
        <v>10.99877</v>
      </c>
      <c r="G26">
        <f t="shared" si="0"/>
        <v>25</v>
      </c>
      <c r="H26">
        <f t="shared" si="1"/>
        <v>10.99877</v>
      </c>
      <c r="I26" s="3">
        <f>COUNTIF($C$2:$C26,Tabelle1[[#This Row],[Klasse]])</f>
        <v>9</v>
      </c>
      <c r="J26" s="3" t="str">
        <f>Tabelle2[[#This Row],[Spalte1]]&amp;":"&amp;Tabelle1[[#This Row],[Klasse]]</f>
        <v>9:M I 1. M</v>
      </c>
      <c r="K26" s="9">
        <v>25</v>
      </c>
      <c r="L26" s="8" t="str">
        <f t="shared" si="2"/>
        <v>Michael Garrelts</v>
      </c>
      <c r="M26" s="24" t="str">
        <f t="shared" si="3"/>
        <v>M I 1. M</v>
      </c>
      <c r="N26" s="8">
        <f t="shared" si="4"/>
        <v>11</v>
      </c>
      <c r="O26" s="10">
        <f t="shared" si="5"/>
        <v>123</v>
      </c>
      <c r="P26">
        <v>25</v>
      </c>
      <c r="Q26" s="3" t="str">
        <f>Tabelle2[[#This Row],[Platzierung2]]&amp;":"&amp;$S$1</f>
        <v>25:M I 1. M</v>
      </c>
      <c r="R26">
        <v>25</v>
      </c>
      <c r="S26" s="3" t="e">
        <f t="shared" si="9"/>
        <v>#N/A</v>
      </c>
      <c r="T26" s="3" t="e">
        <f t="shared" si="7"/>
        <v>#N/A</v>
      </c>
      <c r="U26" s="3" t="e">
        <f t="shared" si="8"/>
        <v>#N/A</v>
      </c>
      <c r="V26" s="3" t="e">
        <f>Tabelle2[[#This Row],[Spalte4]]-(Tabelle2[[#This Row],[Spalte5]]/100000)</f>
        <v>#N/A</v>
      </c>
      <c r="W26" s="3" t="e">
        <f>RANK(Tabelle2[[#This Row],[Spalte6]],Tabelle2[Spalte6],1)</f>
        <v>#N/A</v>
      </c>
    </row>
    <row r="27" spans="1:23" ht="15" customHeight="1" x14ac:dyDescent="0.2">
      <c r="A27" s="17">
        <v>26</v>
      </c>
      <c r="B27" s="8" t="s">
        <v>53</v>
      </c>
      <c r="C27" s="8" t="s">
        <v>24</v>
      </c>
      <c r="D27" s="8">
        <v>10</v>
      </c>
      <c r="E27" s="10">
        <v>57</v>
      </c>
      <c r="F27" s="2">
        <f>Tabelle1[[#This Row],[Wurf ]]-(Tabelle1[[#This Row],[Meter über Ziel]]/100000)</f>
        <v>9.9994300000000003</v>
      </c>
      <c r="G27">
        <f t="shared" si="0"/>
        <v>22</v>
      </c>
      <c r="H27">
        <f t="shared" si="1"/>
        <v>10.99902</v>
      </c>
      <c r="I27" s="3">
        <f>COUNTIF($C$2:$C27,Tabelle1[[#This Row],[Klasse]])</f>
        <v>10</v>
      </c>
      <c r="J27" s="3" t="str">
        <f>Tabelle2[[#This Row],[Spalte1]]&amp;":"&amp;Tabelle1[[#This Row],[Klasse]]</f>
        <v>10:M I 1. M</v>
      </c>
      <c r="K27" s="9">
        <v>26</v>
      </c>
      <c r="L27" s="8" t="str">
        <f t="shared" si="2"/>
        <v>Tobe Meppen</v>
      </c>
      <c r="M27" s="24" t="str">
        <f t="shared" si="3"/>
        <v>M I 1. M</v>
      </c>
      <c r="N27" s="8">
        <f t="shared" si="4"/>
        <v>11</v>
      </c>
      <c r="O27" s="10">
        <f t="shared" si="5"/>
        <v>98</v>
      </c>
      <c r="P27">
        <v>26</v>
      </c>
      <c r="Q27" s="3" t="str">
        <f>Tabelle2[[#This Row],[Platzierung2]]&amp;":"&amp;$S$1</f>
        <v>26:M I 1. M</v>
      </c>
      <c r="R27">
        <v>26</v>
      </c>
      <c r="S27" s="3" t="e">
        <f t="shared" si="9"/>
        <v>#N/A</v>
      </c>
      <c r="T27" s="3" t="e">
        <f t="shared" si="7"/>
        <v>#N/A</v>
      </c>
      <c r="U27" s="3" t="e">
        <f t="shared" si="8"/>
        <v>#N/A</v>
      </c>
      <c r="V27" s="3" t="e">
        <f>Tabelle2[[#This Row],[Spalte4]]-(Tabelle2[[#This Row],[Spalte5]]/100000)</f>
        <v>#N/A</v>
      </c>
      <c r="W27" s="3" t="e">
        <f>RANK(Tabelle2[[#This Row],[Spalte6]],Tabelle2[Spalte6],1)</f>
        <v>#N/A</v>
      </c>
    </row>
    <row r="28" spans="1:23" ht="15" customHeight="1" x14ac:dyDescent="0.2">
      <c r="A28" s="17">
        <v>27</v>
      </c>
      <c r="B28" s="8" t="s">
        <v>54</v>
      </c>
      <c r="C28" s="8" t="s">
        <v>22</v>
      </c>
      <c r="D28" s="8">
        <v>9</v>
      </c>
      <c r="E28" s="10">
        <v>96</v>
      </c>
      <c r="F28" s="2">
        <f>Tabelle1[[#This Row],[Wurf ]]-(Tabelle1[[#This Row],[Meter über Ziel]]/100000)</f>
        <v>8.9990400000000008</v>
      </c>
      <c r="G28">
        <f t="shared" si="0"/>
        <v>9</v>
      </c>
      <c r="H28">
        <f t="shared" si="1"/>
        <v>10.999180000000001</v>
      </c>
      <c r="I28" s="3">
        <f>COUNTIF($C$2:$C28,Tabelle1[[#This Row],[Klasse]])</f>
        <v>2</v>
      </c>
      <c r="J28" s="3" t="str">
        <f>Tabelle2[[#This Row],[Spalte1]]&amp;":"&amp;Tabelle1[[#This Row],[Klasse]]</f>
        <v>2:M III</v>
      </c>
      <c r="K28" s="9">
        <v>27</v>
      </c>
      <c r="L28" s="8" t="str">
        <f t="shared" si="2"/>
        <v>Ina B.-Egberts</v>
      </c>
      <c r="M28" s="24" t="str">
        <f t="shared" si="3"/>
        <v>F I 1. M.</v>
      </c>
      <c r="N28" s="8">
        <f t="shared" si="4"/>
        <v>11</v>
      </c>
      <c r="O28" s="10">
        <f t="shared" si="5"/>
        <v>82</v>
      </c>
      <c r="P28">
        <v>27</v>
      </c>
      <c r="Q28" s="3" t="str">
        <f>Tabelle2[[#This Row],[Platzierung2]]&amp;":"&amp;$S$1</f>
        <v>27:M I 1. M</v>
      </c>
      <c r="R28">
        <v>27</v>
      </c>
      <c r="S28" s="3" t="e">
        <f t="shared" si="9"/>
        <v>#N/A</v>
      </c>
      <c r="T28" s="3" t="e">
        <f t="shared" si="7"/>
        <v>#N/A</v>
      </c>
      <c r="U28" s="3" t="e">
        <f t="shared" si="8"/>
        <v>#N/A</v>
      </c>
      <c r="V28" s="3" t="e">
        <f>Tabelle2[[#This Row],[Spalte4]]-(Tabelle2[[#This Row],[Spalte5]]/100000)</f>
        <v>#N/A</v>
      </c>
      <c r="W28" s="3" t="e">
        <f>RANK(Tabelle2[[#This Row],[Spalte6]],Tabelle2[Spalte6],1)</f>
        <v>#N/A</v>
      </c>
    </row>
    <row r="29" spans="1:23" ht="15" customHeight="1" x14ac:dyDescent="0.2">
      <c r="A29" s="17">
        <v>28</v>
      </c>
      <c r="B29" s="8" t="s">
        <v>55</v>
      </c>
      <c r="C29" s="8" t="s">
        <v>24</v>
      </c>
      <c r="D29" s="8">
        <v>11</v>
      </c>
      <c r="E29" s="10">
        <v>98</v>
      </c>
      <c r="F29" s="2">
        <f>Tabelle1[[#This Row],[Wurf ]]-(Tabelle1[[#This Row],[Meter über Ziel]]/100000)</f>
        <v>10.99902</v>
      </c>
      <c r="G29">
        <f t="shared" si="0"/>
        <v>26</v>
      </c>
      <c r="H29">
        <f t="shared" si="1"/>
        <v>10.99929</v>
      </c>
      <c r="I29" s="3">
        <f>COUNTIF($C$2:$C29,Tabelle1[[#This Row],[Klasse]])</f>
        <v>11</v>
      </c>
      <c r="J29" s="3" t="str">
        <f>Tabelle2[[#This Row],[Spalte1]]&amp;":"&amp;Tabelle1[[#This Row],[Klasse]]</f>
        <v>11:M I 1. M</v>
      </c>
      <c r="K29" s="9">
        <v>28</v>
      </c>
      <c r="L29" s="8" t="str">
        <f t="shared" si="2"/>
        <v>Marc Meppen</v>
      </c>
      <c r="M29" s="24" t="str">
        <f t="shared" si="3"/>
        <v>M I 2. M</v>
      </c>
      <c r="N29" s="8">
        <f t="shared" si="4"/>
        <v>11</v>
      </c>
      <c r="O29" s="10">
        <f t="shared" si="5"/>
        <v>71</v>
      </c>
      <c r="P29">
        <v>28</v>
      </c>
      <c r="Q29" s="3" t="str">
        <f>Tabelle2[[#This Row],[Platzierung2]]&amp;":"&amp;$S$1</f>
        <v>28:M I 1. M</v>
      </c>
      <c r="R29">
        <v>28</v>
      </c>
      <c r="S29" s="3" t="e">
        <f t="shared" si="9"/>
        <v>#N/A</v>
      </c>
      <c r="T29" s="3" t="e">
        <f t="shared" si="7"/>
        <v>#N/A</v>
      </c>
      <c r="U29" s="3" t="e">
        <f t="shared" si="8"/>
        <v>#N/A</v>
      </c>
      <c r="V29" s="3" t="e">
        <f>Tabelle2[[#This Row],[Spalte4]]-(Tabelle2[[#This Row],[Spalte5]]/100000)</f>
        <v>#N/A</v>
      </c>
      <c r="W29" s="3" t="e">
        <f>RANK(Tabelle2[[#This Row],[Spalte6]],Tabelle2[Spalte6],1)</f>
        <v>#N/A</v>
      </c>
    </row>
    <row r="30" spans="1:23" ht="15" customHeight="1" x14ac:dyDescent="0.2">
      <c r="A30" s="17">
        <v>29</v>
      </c>
      <c r="B30" s="8" t="s">
        <v>56</v>
      </c>
      <c r="C30" s="8" t="s">
        <v>35</v>
      </c>
      <c r="D30" s="8">
        <v>11</v>
      </c>
      <c r="E30" s="10">
        <v>71</v>
      </c>
      <c r="F30" s="2">
        <f>Tabelle1[[#This Row],[Wurf ]]-(Tabelle1[[#This Row],[Meter über Ziel]]/100000)</f>
        <v>10.99929</v>
      </c>
      <c r="G30">
        <f t="shared" si="0"/>
        <v>28</v>
      </c>
      <c r="H30">
        <f t="shared" si="1"/>
        <v>10.9993</v>
      </c>
      <c r="I30" s="3">
        <f>COUNTIF($C$2:$C30,Tabelle1[[#This Row],[Klasse]])</f>
        <v>8</v>
      </c>
      <c r="J30" s="3" t="str">
        <f>Tabelle2[[#This Row],[Spalte1]]&amp;":"&amp;Tabelle1[[#This Row],[Klasse]]</f>
        <v>8:M I 2. M</v>
      </c>
      <c r="K30" s="9">
        <v>29</v>
      </c>
      <c r="L30" s="8" t="str">
        <f t="shared" si="2"/>
        <v>Bianca B.- Egberts</v>
      </c>
      <c r="M30" s="24" t="str">
        <f t="shared" si="3"/>
        <v>F I 1. M.</v>
      </c>
      <c r="N30" s="8">
        <f t="shared" si="4"/>
        <v>11</v>
      </c>
      <c r="O30" s="10">
        <f t="shared" si="5"/>
        <v>70</v>
      </c>
      <c r="P30">
        <v>29</v>
      </c>
      <c r="Q30" s="3" t="str">
        <f>Tabelle2[[#This Row],[Platzierung2]]&amp;":"&amp;$S$1</f>
        <v>29:M I 1. M</v>
      </c>
      <c r="R30">
        <v>29</v>
      </c>
      <c r="S30" s="3" t="e">
        <f t="shared" si="9"/>
        <v>#N/A</v>
      </c>
      <c r="T30" s="3" t="e">
        <f t="shared" si="7"/>
        <v>#N/A</v>
      </c>
      <c r="U30" s="3" t="e">
        <f t="shared" si="8"/>
        <v>#N/A</v>
      </c>
      <c r="V30" s="3" t="e">
        <f>Tabelle2[[#This Row],[Spalte4]]-(Tabelle2[[#This Row],[Spalte5]]/100000)</f>
        <v>#N/A</v>
      </c>
      <c r="W30" s="3" t="e">
        <f>RANK(Tabelle2[[#This Row],[Spalte6]],Tabelle2[Spalte6],1)</f>
        <v>#N/A</v>
      </c>
    </row>
    <row r="31" spans="1:23" ht="15" customHeight="1" x14ac:dyDescent="0.2">
      <c r="A31" s="17">
        <v>30</v>
      </c>
      <c r="B31" s="8" t="s">
        <v>57</v>
      </c>
      <c r="C31" s="8" t="s">
        <v>36</v>
      </c>
      <c r="D31" s="8">
        <v>11</v>
      </c>
      <c r="E31" s="10">
        <v>82</v>
      </c>
      <c r="F31" s="2">
        <f>Tabelle1[[#This Row],[Wurf ]]-(Tabelle1[[#This Row],[Meter über Ziel]]/100000)</f>
        <v>10.999180000000001</v>
      </c>
      <c r="G31">
        <f t="shared" si="0"/>
        <v>27</v>
      </c>
      <c r="H31">
        <f t="shared" si="1"/>
        <v>10.9994</v>
      </c>
      <c r="I31" s="3">
        <f>COUNTIF($C$2:$C31,Tabelle1[[#This Row],[Klasse]])</f>
        <v>3</v>
      </c>
      <c r="J31" s="3" t="str">
        <f>Tabelle2[[#This Row],[Spalte1]]&amp;":"&amp;Tabelle1[[#This Row],[Klasse]]</f>
        <v>3:F I 1. M.</v>
      </c>
      <c r="K31" s="9">
        <v>30</v>
      </c>
      <c r="L31" s="8" t="str">
        <f t="shared" si="2"/>
        <v>Henning Freese</v>
      </c>
      <c r="M31" s="24" t="str">
        <f t="shared" si="3"/>
        <v>M I 2. M</v>
      </c>
      <c r="N31" s="8">
        <f t="shared" si="4"/>
        <v>11</v>
      </c>
      <c r="O31" s="10">
        <f t="shared" si="5"/>
        <v>60</v>
      </c>
      <c r="P31">
        <v>30</v>
      </c>
      <c r="Q31" s="3" t="str">
        <f>Tabelle2[[#This Row],[Platzierung2]]&amp;":"&amp;$S$1</f>
        <v>30:M I 1. M</v>
      </c>
      <c r="R31">
        <v>30</v>
      </c>
      <c r="S31" s="3" t="e">
        <f t="shared" si="9"/>
        <v>#N/A</v>
      </c>
      <c r="T31" s="3" t="e">
        <f t="shared" si="7"/>
        <v>#N/A</v>
      </c>
      <c r="U31" s="3" t="e">
        <f t="shared" si="8"/>
        <v>#N/A</v>
      </c>
      <c r="V31" s="3" t="e">
        <f>Tabelle2[[#This Row],[Spalte4]]-(Tabelle2[[#This Row],[Spalte5]]/100000)</f>
        <v>#N/A</v>
      </c>
      <c r="W31" s="3" t="e">
        <f>RANK(Tabelle2[[#This Row],[Spalte6]],Tabelle2[Spalte6],1)</f>
        <v>#N/A</v>
      </c>
    </row>
    <row r="32" spans="1:23" ht="15" customHeight="1" x14ac:dyDescent="0.2">
      <c r="A32" s="17">
        <v>31</v>
      </c>
      <c r="B32" s="8" t="s">
        <v>58</v>
      </c>
      <c r="C32" s="8" t="s">
        <v>36</v>
      </c>
      <c r="D32" s="8">
        <v>11</v>
      </c>
      <c r="E32" s="10">
        <v>14</v>
      </c>
      <c r="F32" s="2">
        <f>Tabelle1[[#This Row],[Wurf ]]-(Tabelle1[[#This Row],[Meter über Ziel]]/100000)</f>
        <v>10.99986</v>
      </c>
      <c r="G32">
        <f t="shared" si="0"/>
        <v>32</v>
      </c>
      <c r="H32">
        <f t="shared" si="1"/>
        <v>10.999779999999999</v>
      </c>
      <c r="I32" s="3">
        <f>COUNTIF($C$2:$C32,Tabelle1[[#This Row],[Klasse]])</f>
        <v>4</v>
      </c>
      <c r="J32" s="3" t="str">
        <f>Tabelle2[[#This Row],[Spalte1]]&amp;":"&amp;Tabelle1[[#This Row],[Klasse]]</f>
        <v>4:F I 1. M.</v>
      </c>
      <c r="K32" s="9">
        <v>31</v>
      </c>
      <c r="L32" s="8" t="str">
        <f t="shared" si="2"/>
        <v>Aneke Ihnen</v>
      </c>
      <c r="M32" s="24" t="str">
        <f t="shared" si="3"/>
        <v>w Jugend B</v>
      </c>
      <c r="N32" s="8">
        <f t="shared" si="4"/>
        <v>11</v>
      </c>
      <c r="O32" s="10">
        <f t="shared" si="5"/>
        <v>22</v>
      </c>
      <c r="P32">
        <v>31</v>
      </c>
      <c r="Q32" s="3" t="str">
        <f>Tabelle2[[#This Row],[Platzierung2]]&amp;":"&amp;$S$1</f>
        <v>31:M I 1. M</v>
      </c>
      <c r="R32">
        <v>31</v>
      </c>
      <c r="S32" s="3" t="e">
        <f t="shared" si="9"/>
        <v>#N/A</v>
      </c>
      <c r="T32" s="3" t="e">
        <f t="shared" si="7"/>
        <v>#N/A</v>
      </c>
      <c r="U32" s="3" t="e">
        <f t="shared" si="8"/>
        <v>#N/A</v>
      </c>
      <c r="V32" s="3" t="e">
        <f>Tabelle2[[#This Row],[Spalte4]]-(Tabelle2[[#This Row],[Spalte5]]/100000)</f>
        <v>#N/A</v>
      </c>
      <c r="W32" s="3" t="e">
        <f>RANK(Tabelle2[[#This Row],[Spalte6]],Tabelle2[Spalte6],1)</f>
        <v>#N/A</v>
      </c>
    </row>
    <row r="33" spans="1:23" ht="15" customHeight="1" x14ac:dyDescent="0.2">
      <c r="A33" s="17">
        <v>32</v>
      </c>
      <c r="B33" s="8" t="s">
        <v>60</v>
      </c>
      <c r="C33" s="8" t="s">
        <v>59</v>
      </c>
      <c r="D33" s="8">
        <v>14</v>
      </c>
      <c r="E33" s="10">
        <v>76</v>
      </c>
      <c r="F33" s="2">
        <f>Tabelle1[[#This Row],[Wurf ]]-(Tabelle1[[#This Row],[Meter über Ziel]]/100000)</f>
        <v>13.99924</v>
      </c>
      <c r="G33">
        <f t="shared" si="0"/>
        <v>40</v>
      </c>
      <c r="H33">
        <f t="shared" si="1"/>
        <v>10.99986</v>
      </c>
      <c r="I33" s="3">
        <f>COUNTIF($C$2:$C33,Tabelle1[[#This Row],[Klasse]])</f>
        <v>1</v>
      </c>
      <c r="J33" s="3" t="str">
        <f>Tabelle2[[#This Row],[Spalte1]]&amp;":"&amp;Tabelle1[[#This Row],[Klasse]]</f>
        <v>1:F I 2. M.</v>
      </c>
      <c r="K33" s="9">
        <v>32</v>
      </c>
      <c r="L33" s="8" t="str">
        <f t="shared" si="2"/>
        <v>Maren Alliger</v>
      </c>
      <c r="M33" s="24" t="str">
        <f t="shared" si="3"/>
        <v>F I 1. M.</v>
      </c>
      <c r="N33" s="8">
        <f t="shared" si="4"/>
        <v>11</v>
      </c>
      <c r="O33" s="10">
        <f t="shared" si="5"/>
        <v>14</v>
      </c>
      <c r="P33">
        <v>32</v>
      </c>
      <c r="Q33" s="3" t="str">
        <f>Tabelle2[[#This Row],[Platzierung2]]&amp;":"&amp;$S$1</f>
        <v>32:M I 1. M</v>
      </c>
      <c r="R33">
        <v>32</v>
      </c>
      <c r="S33" s="3" t="e">
        <f t="shared" si="9"/>
        <v>#N/A</v>
      </c>
      <c r="T33" s="3" t="e">
        <f t="shared" si="7"/>
        <v>#N/A</v>
      </c>
      <c r="U33" s="3" t="e">
        <f t="shared" si="8"/>
        <v>#N/A</v>
      </c>
      <c r="V33" s="3" t="e">
        <f>Tabelle2[[#This Row],[Spalte4]]-(Tabelle2[[#This Row],[Spalte5]]/100000)</f>
        <v>#N/A</v>
      </c>
      <c r="W33" s="3" t="e">
        <f>RANK(Tabelle2[[#This Row],[Spalte6]],Tabelle2[Spalte6],1)</f>
        <v>#N/A</v>
      </c>
    </row>
    <row r="34" spans="1:23" ht="15" customHeight="1" x14ac:dyDescent="0.2">
      <c r="A34" s="17">
        <v>33</v>
      </c>
      <c r="B34" s="8" t="s">
        <v>61</v>
      </c>
      <c r="C34" s="8" t="s">
        <v>62</v>
      </c>
      <c r="D34" s="8">
        <v>15</v>
      </c>
      <c r="E34" s="10">
        <v>76</v>
      </c>
      <c r="F34" s="2">
        <f>Tabelle1[[#This Row],[Wurf ]]-(Tabelle1[[#This Row],[Meter über Ziel]]/100000)</f>
        <v>14.99924</v>
      </c>
      <c r="G34">
        <f t="shared" ref="G34:G65" si="10">RANK(F:F,F:F,1)</f>
        <v>43</v>
      </c>
      <c r="H34">
        <f t="shared" ref="H34:H61" si="11">SMALL(F:F,ROW()-1)</f>
        <v>11.998860000000001</v>
      </c>
      <c r="I34" s="3">
        <f>COUNTIF($C$2:$C34,Tabelle1[[#This Row],[Klasse]])</f>
        <v>1</v>
      </c>
      <c r="J34" s="3" t="str">
        <f>Tabelle2[[#This Row],[Spalte1]]&amp;":"&amp;Tabelle1[[#This Row],[Klasse]]</f>
        <v>1:F III</v>
      </c>
      <c r="K34" s="9">
        <v>33</v>
      </c>
      <c r="L34" s="8" t="str">
        <f t="shared" ref="L34:L61" si="12">INDEX(B:B,MATCH(H34,F:F,0))</f>
        <v>Jennifer Grünfeld</v>
      </c>
      <c r="M34" s="24" t="str">
        <f t="shared" ref="M34:M65" si="13">INDEX(C:C,MATCH(L34,B:B,0))</f>
        <v>w Jugend B</v>
      </c>
      <c r="N34" s="8">
        <f t="shared" ref="N34:N61" si="14">INDEX(D:D,MATCH(H34,F:F,0))</f>
        <v>12</v>
      </c>
      <c r="O34" s="10">
        <f t="shared" ref="O34:O61" si="15">INDEX(E:E,MATCH(H34,F:F,0))</f>
        <v>114</v>
      </c>
      <c r="P34">
        <v>33</v>
      </c>
      <c r="Q34" s="3" t="str">
        <f>Tabelle2[[#This Row],[Platzierung2]]&amp;":"&amp;$S$1</f>
        <v>33:M I 1. M</v>
      </c>
      <c r="R34">
        <v>33</v>
      </c>
      <c r="S34" s="3" t="e">
        <f t="shared" si="9"/>
        <v>#N/A</v>
      </c>
      <c r="T34" s="3" t="e">
        <f t="shared" ref="T34:T65" si="16">INDEX(D:D,MATCH(S34,B:B,0))</f>
        <v>#N/A</v>
      </c>
      <c r="U34" s="3" t="e">
        <f t="shared" ref="U34:U61" si="17">INDEX(E:E,MATCH(S34,B:B,0))</f>
        <v>#N/A</v>
      </c>
      <c r="V34" s="3" t="e">
        <f>Tabelle2[[#This Row],[Spalte4]]-(Tabelle2[[#This Row],[Spalte5]]/100000)</f>
        <v>#N/A</v>
      </c>
      <c r="W34" s="3" t="e">
        <f>RANK(Tabelle2[[#This Row],[Spalte6]],Tabelle2[Spalte6],1)</f>
        <v>#N/A</v>
      </c>
    </row>
    <row r="35" spans="1:23" ht="15" customHeight="1" x14ac:dyDescent="0.2">
      <c r="A35" s="17">
        <v>34</v>
      </c>
      <c r="B35" s="8" t="s">
        <v>63</v>
      </c>
      <c r="C35" s="8" t="s">
        <v>59</v>
      </c>
      <c r="D35" s="8">
        <v>14</v>
      </c>
      <c r="E35" s="10">
        <v>57</v>
      </c>
      <c r="F35" s="2">
        <f>Tabelle1[[#This Row],[Wurf ]]-(Tabelle1[[#This Row],[Meter über Ziel]]/100000)</f>
        <v>13.99943</v>
      </c>
      <c r="G35">
        <f t="shared" si="10"/>
        <v>42</v>
      </c>
      <c r="H35">
        <f t="shared" si="11"/>
        <v>12.99902</v>
      </c>
      <c r="I35" s="3">
        <f>COUNTIF($C$2:$C35,Tabelle1[[#This Row],[Klasse]])</f>
        <v>2</v>
      </c>
      <c r="J35" s="3" t="str">
        <f>Tabelle2[[#This Row],[Spalte1]]&amp;":"&amp;Tabelle1[[#This Row],[Klasse]]</f>
        <v>2:F I 2. M.</v>
      </c>
      <c r="K35" s="9">
        <v>34</v>
      </c>
      <c r="L35" s="8" t="str">
        <f t="shared" si="12"/>
        <v>Sophie Janssen</v>
      </c>
      <c r="M35" s="24" t="str">
        <f t="shared" si="13"/>
        <v>w Jugend B</v>
      </c>
      <c r="N35" s="8">
        <f t="shared" si="14"/>
        <v>13</v>
      </c>
      <c r="O35" s="10">
        <f t="shared" si="15"/>
        <v>98</v>
      </c>
      <c r="P35">
        <v>34</v>
      </c>
      <c r="Q35" s="3" t="str">
        <f>Tabelle2[[#This Row],[Platzierung2]]&amp;":"&amp;$S$1</f>
        <v>34:M I 1. M</v>
      </c>
      <c r="R35">
        <v>34</v>
      </c>
      <c r="S35" s="3" t="e">
        <f t="shared" si="9"/>
        <v>#N/A</v>
      </c>
      <c r="T35" s="3" t="e">
        <f t="shared" si="16"/>
        <v>#N/A</v>
      </c>
      <c r="U35" s="3" t="e">
        <f t="shared" si="17"/>
        <v>#N/A</v>
      </c>
      <c r="V35" s="3" t="e">
        <f>Tabelle2[[#This Row],[Spalte4]]-(Tabelle2[[#This Row],[Spalte5]]/100000)</f>
        <v>#N/A</v>
      </c>
      <c r="W35" s="3" t="e">
        <f>RANK(Tabelle2[[#This Row],[Spalte6]],Tabelle2[Spalte6],1)</f>
        <v>#N/A</v>
      </c>
    </row>
    <row r="36" spans="1:23" ht="15" customHeight="1" x14ac:dyDescent="0.2">
      <c r="A36" s="17">
        <v>35</v>
      </c>
      <c r="B36" s="8" t="s">
        <v>64</v>
      </c>
      <c r="C36" s="8" t="s">
        <v>37</v>
      </c>
      <c r="D36" s="8">
        <v>15</v>
      </c>
      <c r="E36" s="10">
        <v>13</v>
      </c>
      <c r="F36" s="2">
        <f>Tabelle1[[#This Row],[Wurf ]]-(Tabelle1[[#This Row],[Meter über Ziel]]/100000)</f>
        <v>14.99987</v>
      </c>
      <c r="G36">
        <f t="shared" si="10"/>
        <v>44</v>
      </c>
      <c r="H36">
        <f t="shared" si="11"/>
        <v>12.999309999999999</v>
      </c>
      <c r="I36" s="3">
        <f>COUNTIF($C$2:$C36,Tabelle1[[#This Row],[Klasse]])</f>
        <v>2</v>
      </c>
      <c r="J36" s="3" t="str">
        <f>Tabelle2[[#This Row],[Spalte1]]&amp;":"&amp;Tabelle1[[#This Row],[Klasse]]</f>
        <v>2:w Jugend A</v>
      </c>
      <c r="K36" s="9">
        <v>35</v>
      </c>
      <c r="L36" s="8" t="str">
        <f t="shared" si="12"/>
        <v>Pia Janssen</v>
      </c>
      <c r="M36" s="24" t="str">
        <f t="shared" si="13"/>
        <v>w Jugend A</v>
      </c>
      <c r="N36" s="8">
        <f t="shared" si="14"/>
        <v>13</v>
      </c>
      <c r="O36" s="10">
        <f t="shared" si="15"/>
        <v>69</v>
      </c>
      <c r="P36">
        <v>35</v>
      </c>
      <c r="Q36" s="3" t="str">
        <f>Tabelle2[[#This Row],[Platzierung2]]&amp;":"&amp;$S$1</f>
        <v>35:M I 1. M</v>
      </c>
      <c r="R36">
        <v>35</v>
      </c>
      <c r="S36" s="3" t="e">
        <f t="shared" si="9"/>
        <v>#N/A</v>
      </c>
      <c r="T36" s="3" t="e">
        <f t="shared" si="16"/>
        <v>#N/A</v>
      </c>
      <c r="U36" s="3" t="e">
        <f t="shared" si="17"/>
        <v>#N/A</v>
      </c>
      <c r="V36" s="3" t="e">
        <f>Tabelle2[[#This Row],[Spalte4]]-(Tabelle2[[#This Row],[Spalte5]]/100000)</f>
        <v>#N/A</v>
      </c>
      <c r="W36" s="3" t="e">
        <f>RANK(Tabelle2[[#This Row],[Spalte6]],Tabelle2[Spalte6],1)</f>
        <v>#N/A</v>
      </c>
    </row>
    <row r="37" spans="1:23" ht="15" customHeight="1" x14ac:dyDescent="0.2">
      <c r="A37" s="17">
        <v>36</v>
      </c>
      <c r="B37" s="8" t="s">
        <v>65</v>
      </c>
      <c r="C37" s="8" t="s">
        <v>36</v>
      </c>
      <c r="D37" s="8">
        <v>8</v>
      </c>
      <c r="E37" s="10">
        <v>5</v>
      </c>
      <c r="F37" s="2">
        <f>Tabelle1[[#This Row],[Wurf ]]-(Tabelle1[[#This Row],[Meter über Ziel]]/100000)</f>
        <v>7.9999500000000001</v>
      </c>
      <c r="G37">
        <f t="shared" si="10"/>
        <v>6</v>
      </c>
      <c r="H37">
        <f t="shared" si="11"/>
        <v>12.999499999999999</v>
      </c>
      <c r="I37" s="3">
        <f>COUNTIF($C$2:$C37,Tabelle1[[#This Row],[Klasse]])</f>
        <v>5</v>
      </c>
      <c r="J37" s="3" t="str">
        <f>Tabelle2[[#This Row],[Spalte1]]&amp;":"&amp;Tabelle1[[#This Row],[Klasse]]</f>
        <v>5:F I 1. M.</v>
      </c>
      <c r="K37" s="9">
        <v>36</v>
      </c>
      <c r="L37" s="8" t="str">
        <f t="shared" si="12"/>
        <v>Hilke Kleen</v>
      </c>
      <c r="M37" s="24" t="str">
        <f t="shared" si="13"/>
        <v>w Jugend C</v>
      </c>
      <c r="N37" s="8">
        <f t="shared" si="14"/>
        <v>13</v>
      </c>
      <c r="O37" s="10">
        <f t="shared" si="15"/>
        <v>50</v>
      </c>
      <c r="P37">
        <v>36</v>
      </c>
      <c r="Q37" s="3" t="str">
        <f>Tabelle2[[#This Row],[Platzierung2]]&amp;":"&amp;$S$1</f>
        <v>36:M I 1. M</v>
      </c>
      <c r="R37">
        <v>36</v>
      </c>
      <c r="S37" s="3" t="e">
        <f t="shared" si="9"/>
        <v>#N/A</v>
      </c>
      <c r="T37" s="3" t="e">
        <f t="shared" si="16"/>
        <v>#N/A</v>
      </c>
      <c r="U37" s="3" t="e">
        <f t="shared" si="17"/>
        <v>#N/A</v>
      </c>
      <c r="V37" s="3" t="e">
        <f>Tabelle2[[#This Row],[Spalte4]]-(Tabelle2[[#This Row],[Spalte5]]/100000)</f>
        <v>#N/A</v>
      </c>
      <c r="W37" s="3" t="e">
        <f>RANK(Tabelle2[[#This Row],[Spalte6]],Tabelle2[Spalte6],1)</f>
        <v>#N/A</v>
      </c>
    </row>
    <row r="38" spans="1:23" ht="15" customHeight="1" x14ac:dyDescent="0.2">
      <c r="A38" s="17">
        <v>37</v>
      </c>
      <c r="B38" s="8" t="s">
        <v>66</v>
      </c>
      <c r="C38" s="8" t="s">
        <v>24</v>
      </c>
      <c r="D38" s="8">
        <v>8</v>
      </c>
      <c r="E38" s="10">
        <v>21</v>
      </c>
      <c r="F38" s="2">
        <f>Tabelle1[[#This Row],[Wurf ]]-(Tabelle1[[#This Row],[Meter über Ziel]]/100000)</f>
        <v>7.99979</v>
      </c>
      <c r="G38">
        <f t="shared" si="10"/>
        <v>5</v>
      </c>
      <c r="H38">
        <f t="shared" si="11"/>
        <v>12.999750000000001</v>
      </c>
      <c r="I38" s="3">
        <f>COUNTIF($C$2:$C38,Tabelle1[[#This Row],[Klasse]])</f>
        <v>12</v>
      </c>
      <c r="J38" s="3" t="str">
        <f>Tabelle2[[#This Row],[Spalte1]]&amp;":"&amp;Tabelle1[[#This Row],[Klasse]]</f>
        <v>12:M I 1. M</v>
      </c>
      <c r="K38" s="9">
        <v>37</v>
      </c>
      <c r="L38" s="8" t="str">
        <f t="shared" si="12"/>
        <v>Lena Janssen</v>
      </c>
      <c r="M38" s="24" t="str">
        <f t="shared" si="13"/>
        <v>w Jugend A</v>
      </c>
      <c r="N38" s="8">
        <f t="shared" si="14"/>
        <v>13</v>
      </c>
      <c r="O38" s="10">
        <f t="shared" si="15"/>
        <v>25</v>
      </c>
      <c r="P38">
        <v>37</v>
      </c>
      <c r="Q38" s="3" t="str">
        <f>Tabelle2[[#This Row],[Platzierung2]]&amp;":"&amp;$S$1</f>
        <v>37:M I 1. M</v>
      </c>
      <c r="R38">
        <v>37</v>
      </c>
      <c r="S38" s="3" t="e">
        <f t="shared" si="9"/>
        <v>#N/A</v>
      </c>
      <c r="T38" s="3" t="e">
        <f t="shared" si="16"/>
        <v>#N/A</v>
      </c>
      <c r="U38" s="3" t="e">
        <f t="shared" si="17"/>
        <v>#N/A</v>
      </c>
      <c r="V38" s="3" t="e">
        <f>Tabelle2[[#This Row],[Spalte4]]-(Tabelle2[[#This Row],[Spalte5]]/100000)</f>
        <v>#N/A</v>
      </c>
      <c r="W38" s="3" t="e">
        <f>RANK(Tabelle2[[#This Row],[Spalte6]],Tabelle2[Spalte6],1)</f>
        <v>#N/A</v>
      </c>
    </row>
    <row r="39" spans="1:23" ht="15" customHeight="1" x14ac:dyDescent="0.2">
      <c r="A39" s="17">
        <v>38</v>
      </c>
      <c r="B39" s="8" t="s">
        <v>67</v>
      </c>
      <c r="C39" s="8" t="s">
        <v>74</v>
      </c>
      <c r="D39" s="8">
        <v>14</v>
      </c>
      <c r="E39" s="10">
        <v>80</v>
      </c>
      <c r="F39" s="2">
        <f>Tabelle1[[#This Row],[Wurf ]]-(Tabelle1[[#This Row],[Meter über Ziel]]/100000)</f>
        <v>13.9992</v>
      </c>
      <c r="G39">
        <f t="shared" si="10"/>
        <v>39</v>
      </c>
      <c r="H39">
        <f t="shared" si="11"/>
        <v>13.998849999999999</v>
      </c>
      <c r="I39" s="3">
        <f>COUNTIF($C$2:$C39,Tabelle1[[#This Row],[Klasse]])</f>
        <v>1</v>
      </c>
      <c r="J39" s="3" t="str">
        <f>Tabelle2[[#This Row],[Spalte1]]&amp;":"&amp;Tabelle1[[#This Row],[Klasse]]</f>
        <v>1:F II</v>
      </c>
      <c r="K39" s="9">
        <v>38</v>
      </c>
      <c r="L39" s="8" t="str">
        <f t="shared" si="12"/>
        <v>Gesche Ihnen</v>
      </c>
      <c r="M39" s="24" t="str">
        <f t="shared" si="13"/>
        <v>F I 2. M.</v>
      </c>
      <c r="N39" s="8">
        <f t="shared" si="14"/>
        <v>14</v>
      </c>
      <c r="O39" s="10">
        <f t="shared" si="15"/>
        <v>115</v>
      </c>
      <c r="P39">
        <v>38</v>
      </c>
      <c r="Q39" s="3" t="str">
        <f>Tabelle2[[#This Row],[Platzierung2]]&amp;":"&amp;$S$1</f>
        <v>38:M I 1. M</v>
      </c>
      <c r="R39">
        <v>38</v>
      </c>
      <c r="S39" s="3" t="e">
        <f t="shared" si="9"/>
        <v>#N/A</v>
      </c>
      <c r="T39" s="3" t="e">
        <f t="shared" si="16"/>
        <v>#N/A</v>
      </c>
      <c r="U39" s="3" t="e">
        <f t="shared" si="17"/>
        <v>#N/A</v>
      </c>
      <c r="V39" s="3" t="e">
        <f>Tabelle2[[#This Row],[Spalte4]]-(Tabelle2[[#This Row],[Spalte5]]/100000)</f>
        <v>#N/A</v>
      </c>
      <c r="W39" s="3" t="e">
        <f>RANK(Tabelle2[[#This Row],[Spalte6]],Tabelle2[Spalte6],1)</f>
        <v>#N/A</v>
      </c>
    </row>
    <row r="40" spans="1:23" ht="15" customHeight="1" x14ac:dyDescent="0.2">
      <c r="A40" s="17">
        <v>39</v>
      </c>
      <c r="B40" s="8" t="s">
        <v>68</v>
      </c>
      <c r="C40" s="8" t="s">
        <v>35</v>
      </c>
      <c r="D40" s="8">
        <v>9</v>
      </c>
      <c r="E40" s="10">
        <v>48</v>
      </c>
      <c r="F40" s="2">
        <f>Tabelle1[[#This Row],[Wurf ]]-(Tabelle1[[#This Row],[Meter über Ziel]]/100000)</f>
        <v>8.9995200000000004</v>
      </c>
      <c r="G40">
        <f t="shared" si="10"/>
        <v>15</v>
      </c>
      <c r="H40">
        <f t="shared" si="11"/>
        <v>13.9992</v>
      </c>
      <c r="I40" s="3">
        <f>COUNTIF($C$2:$C40,Tabelle1[[#This Row],[Klasse]])</f>
        <v>9</v>
      </c>
      <c r="J40" s="3" t="str">
        <f>Tabelle2[[#This Row],[Spalte1]]&amp;":"&amp;Tabelle1[[#This Row],[Klasse]]</f>
        <v>9:M I 2. M</v>
      </c>
      <c r="K40" s="9">
        <v>39</v>
      </c>
      <c r="L40" s="8" t="str">
        <f t="shared" si="12"/>
        <v>Marinanne Janssen</v>
      </c>
      <c r="M40" s="24" t="str">
        <f t="shared" si="13"/>
        <v>F II</v>
      </c>
      <c r="N40" s="8">
        <f t="shared" si="14"/>
        <v>14</v>
      </c>
      <c r="O40" s="10">
        <f t="shared" si="15"/>
        <v>80</v>
      </c>
      <c r="P40">
        <v>39</v>
      </c>
      <c r="Q40" s="3" t="str">
        <f>Tabelle2[[#This Row],[Platzierung2]]&amp;":"&amp;$S$1</f>
        <v>39:M I 1. M</v>
      </c>
      <c r="R40">
        <v>39</v>
      </c>
      <c r="S40" s="3" t="e">
        <f t="shared" si="9"/>
        <v>#N/A</v>
      </c>
      <c r="T40" s="3" t="e">
        <f t="shared" si="16"/>
        <v>#N/A</v>
      </c>
      <c r="U40" s="3" t="e">
        <f t="shared" si="17"/>
        <v>#N/A</v>
      </c>
      <c r="V40" s="3" t="e">
        <f>Tabelle2[[#This Row],[Spalte4]]-(Tabelle2[[#This Row],[Spalte5]]/100000)</f>
        <v>#N/A</v>
      </c>
      <c r="W40" s="3" t="e">
        <f>RANK(Tabelle2[[#This Row],[Spalte6]],Tabelle2[Spalte6],1)</f>
        <v>#N/A</v>
      </c>
    </row>
    <row r="41" spans="1:23" ht="15" customHeight="1" x14ac:dyDescent="0.2">
      <c r="A41" s="17">
        <v>40</v>
      </c>
      <c r="B41" s="8" t="s">
        <v>69</v>
      </c>
      <c r="C41" s="8" t="s">
        <v>35</v>
      </c>
      <c r="D41" s="8">
        <v>9</v>
      </c>
      <c r="E41" s="10">
        <v>31</v>
      </c>
      <c r="F41" s="2">
        <f>Tabelle1[[#This Row],[Wurf ]]-(Tabelle1[[#This Row],[Meter über Ziel]]/100000)</f>
        <v>8.9996899999999993</v>
      </c>
      <c r="G41">
        <f t="shared" si="10"/>
        <v>16</v>
      </c>
      <c r="H41">
        <f t="shared" si="11"/>
        <v>13.99924</v>
      </c>
      <c r="I41" s="3">
        <f>COUNTIF($C$2:$C41,Tabelle1[[#This Row],[Klasse]])</f>
        <v>10</v>
      </c>
      <c r="J41" s="3" t="str">
        <f>Tabelle2[[#This Row],[Spalte1]]&amp;":"&amp;Tabelle1[[#This Row],[Klasse]]</f>
        <v>10:M I 2. M</v>
      </c>
      <c r="K41" s="9">
        <v>40</v>
      </c>
      <c r="L41" s="8" t="str">
        <f t="shared" si="12"/>
        <v>Annika Folkerts</v>
      </c>
      <c r="M41" s="24" t="str">
        <f t="shared" si="13"/>
        <v>F I 2. M.</v>
      </c>
      <c r="N41" s="8">
        <f t="shared" si="14"/>
        <v>14</v>
      </c>
      <c r="O41" s="10">
        <f t="shared" si="15"/>
        <v>76</v>
      </c>
      <c r="P41">
        <v>40</v>
      </c>
      <c r="Q41" s="3" t="str">
        <f>Tabelle2[[#This Row],[Platzierung2]]&amp;":"&amp;$S$1</f>
        <v>40:M I 1. M</v>
      </c>
      <c r="R41">
        <v>40</v>
      </c>
      <c r="S41" s="3" t="e">
        <f t="shared" si="9"/>
        <v>#N/A</v>
      </c>
      <c r="T41" s="3" t="e">
        <f t="shared" si="16"/>
        <v>#N/A</v>
      </c>
      <c r="U41" s="3" t="e">
        <f t="shared" si="17"/>
        <v>#N/A</v>
      </c>
      <c r="V41" s="3" t="e">
        <f>Tabelle2[[#This Row],[Spalte4]]-(Tabelle2[[#This Row],[Spalte5]]/100000)</f>
        <v>#N/A</v>
      </c>
      <c r="W41" s="3" t="e">
        <f>RANK(Tabelle2[[#This Row],[Spalte6]],Tabelle2[Spalte6],1)</f>
        <v>#N/A</v>
      </c>
    </row>
    <row r="42" spans="1:23" ht="15" customHeight="1" x14ac:dyDescent="0.2">
      <c r="A42" s="17">
        <v>41</v>
      </c>
      <c r="B42" s="8" t="s">
        <v>70</v>
      </c>
      <c r="C42" s="8" t="s">
        <v>24</v>
      </c>
      <c r="D42" s="8">
        <v>8</v>
      </c>
      <c r="E42" s="10">
        <v>35</v>
      </c>
      <c r="F42" s="2">
        <f>Tabelle1[[#This Row],[Wurf ]]-(Tabelle1[[#This Row],[Meter über Ziel]]/100000)</f>
        <v>7.9996499999999999</v>
      </c>
      <c r="G42">
        <f t="shared" si="10"/>
        <v>3</v>
      </c>
      <c r="H42">
        <f t="shared" si="11"/>
        <v>13.99934</v>
      </c>
      <c r="I42" s="3">
        <f>COUNTIF($C$2:$C42,Tabelle1[[#This Row],[Klasse]])</f>
        <v>13</v>
      </c>
      <c r="J42" s="3" t="str">
        <f>Tabelle2[[#This Row],[Spalte1]]&amp;":"&amp;Tabelle1[[#This Row],[Klasse]]</f>
        <v>13:M I 1. M</v>
      </c>
      <c r="K42" s="9">
        <v>41</v>
      </c>
      <c r="L42" s="8" t="str">
        <f t="shared" si="12"/>
        <v>Torben Ihnen</v>
      </c>
      <c r="M42" s="24" t="str">
        <f t="shared" si="13"/>
        <v>m Jugend C</v>
      </c>
      <c r="N42" s="8">
        <f t="shared" si="14"/>
        <v>14</v>
      </c>
      <c r="O42" s="10">
        <f t="shared" si="15"/>
        <v>66</v>
      </c>
      <c r="P42">
        <v>41</v>
      </c>
      <c r="Q42" s="3" t="str">
        <f>Tabelle2[[#This Row],[Platzierung2]]&amp;":"&amp;$S$1</f>
        <v>41:M I 1. M</v>
      </c>
      <c r="R42">
        <v>41</v>
      </c>
      <c r="S42" s="3" t="e">
        <f t="shared" si="9"/>
        <v>#N/A</v>
      </c>
      <c r="T42" s="3" t="e">
        <f t="shared" si="16"/>
        <v>#N/A</v>
      </c>
      <c r="U42" s="3" t="e">
        <f t="shared" si="17"/>
        <v>#N/A</v>
      </c>
      <c r="V42" s="3" t="e">
        <f>Tabelle2[[#This Row],[Spalte4]]-(Tabelle2[[#This Row],[Spalte5]]/100000)</f>
        <v>#N/A</v>
      </c>
      <c r="W42" s="3" t="e">
        <f>RANK(Tabelle2[[#This Row],[Spalte6]],Tabelle2[Spalte6],1)</f>
        <v>#N/A</v>
      </c>
    </row>
    <row r="43" spans="1:23" ht="15" customHeight="1" x14ac:dyDescent="0.2">
      <c r="A43" s="17">
        <v>42</v>
      </c>
      <c r="B43" s="8" t="s">
        <v>71</v>
      </c>
      <c r="C43" s="8" t="s">
        <v>45</v>
      </c>
      <c r="D43" s="8">
        <v>13</v>
      </c>
      <c r="E43" s="10">
        <v>98</v>
      </c>
      <c r="F43" s="2">
        <f>Tabelle1[[#This Row],[Wurf ]]-(Tabelle1[[#This Row],[Meter über Ziel]]/100000)</f>
        <v>12.99902</v>
      </c>
      <c r="G43">
        <f t="shared" si="10"/>
        <v>34</v>
      </c>
      <c r="H43">
        <f t="shared" si="11"/>
        <v>13.99943</v>
      </c>
      <c r="I43" s="3">
        <f>COUNTIF($C$2:$C43,Tabelle1[[#This Row],[Klasse]])</f>
        <v>3</v>
      </c>
      <c r="J43" s="3" t="str">
        <f>Tabelle2[[#This Row],[Spalte1]]&amp;":"&amp;Tabelle1[[#This Row],[Klasse]]</f>
        <v>3:w Jugend B</v>
      </c>
      <c r="K43" s="9">
        <v>42</v>
      </c>
      <c r="L43" s="8" t="str">
        <f t="shared" si="12"/>
        <v>Janita Garrelts</v>
      </c>
      <c r="M43" s="24" t="str">
        <f t="shared" si="13"/>
        <v>F I 2. M.</v>
      </c>
      <c r="N43" s="8">
        <f t="shared" si="14"/>
        <v>14</v>
      </c>
      <c r="O43" s="10">
        <f t="shared" si="15"/>
        <v>57</v>
      </c>
      <c r="P43">
        <v>42</v>
      </c>
      <c r="Q43" s="3" t="str">
        <f>Tabelle2[[#This Row],[Platzierung2]]&amp;":"&amp;$S$1</f>
        <v>42:M I 1. M</v>
      </c>
      <c r="R43">
        <v>42</v>
      </c>
      <c r="S43" s="3" t="e">
        <f t="shared" si="9"/>
        <v>#N/A</v>
      </c>
      <c r="T43" s="3" t="e">
        <f t="shared" si="16"/>
        <v>#N/A</v>
      </c>
      <c r="U43" s="3" t="e">
        <f t="shared" si="17"/>
        <v>#N/A</v>
      </c>
      <c r="V43" s="3" t="e">
        <f>Tabelle2[[#This Row],[Spalte4]]-(Tabelle2[[#This Row],[Spalte5]]/100000)</f>
        <v>#N/A</v>
      </c>
      <c r="W43" s="3" t="e">
        <f>RANK(Tabelle2[[#This Row],[Spalte6]],Tabelle2[Spalte6],1)</f>
        <v>#N/A</v>
      </c>
    </row>
    <row r="44" spans="1:23" ht="15" customHeight="1" x14ac:dyDescent="0.2">
      <c r="A44" s="17">
        <v>43</v>
      </c>
      <c r="B44" s="8" t="s">
        <v>72</v>
      </c>
      <c r="C44" s="8" t="s">
        <v>37</v>
      </c>
      <c r="D44" s="8">
        <v>13</v>
      </c>
      <c r="E44" s="10">
        <v>69</v>
      </c>
      <c r="F44" s="2">
        <f>Tabelle1[[#This Row],[Wurf ]]-(Tabelle1[[#This Row],[Meter über Ziel]]/100000)</f>
        <v>12.999309999999999</v>
      </c>
      <c r="G44">
        <f t="shared" si="10"/>
        <v>35</v>
      </c>
      <c r="H44">
        <f t="shared" si="11"/>
        <v>14.99924</v>
      </c>
      <c r="I44" s="3">
        <f>COUNTIF($C$2:$C44,Tabelle1[[#This Row],[Klasse]])</f>
        <v>3</v>
      </c>
      <c r="J44" s="3" t="str">
        <f>Tabelle2[[#This Row],[Spalte1]]&amp;":"&amp;Tabelle1[[#This Row],[Klasse]]</f>
        <v>3:w Jugend A</v>
      </c>
      <c r="K44" s="9">
        <v>43</v>
      </c>
      <c r="L44" s="8" t="str">
        <f t="shared" si="12"/>
        <v>Christel Arians</v>
      </c>
      <c r="M44" s="24" t="str">
        <f t="shared" si="13"/>
        <v>F III</v>
      </c>
      <c r="N44" s="8">
        <f t="shared" si="14"/>
        <v>15</v>
      </c>
      <c r="O44" s="10">
        <f t="shared" si="15"/>
        <v>76</v>
      </c>
      <c r="P44">
        <v>43</v>
      </c>
      <c r="Q44" s="3" t="str">
        <f>Tabelle2[[#This Row],[Platzierung2]]&amp;":"&amp;$S$1</f>
        <v>43:M I 1. M</v>
      </c>
      <c r="R44">
        <v>43</v>
      </c>
      <c r="S44" s="3" t="e">
        <f t="shared" si="9"/>
        <v>#N/A</v>
      </c>
      <c r="T44" s="3" t="e">
        <f t="shared" si="16"/>
        <v>#N/A</v>
      </c>
      <c r="U44" s="3" t="e">
        <f t="shared" si="17"/>
        <v>#N/A</v>
      </c>
      <c r="V44" s="3" t="e">
        <f>Tabelle2[[#This Row],[Spalte4]]-(Tabelle2[[#This Row],[Spalte5]]/100000)</f>
        <v>#N/A</v>
      </c>
      <c r="W44" s="3" t="e">
        <f>RANK(Tabelle2[[#This Row],[Spalte6]],Tabelle2[Spalte6],1)</f>
        <v>#N/A</v>
      </c>
    </row>
    <row r="45" spans="1:23" ht="15" customHeight="1" x14ac:dyDescent="0.2">
      <c r="A45" s="17">
        <v>44</v>
      </c>
      <c r="B45" s="8" t="s">
        <v>73</v>
      </c>
      <c r="C45" s="8" t="s">
        <v>59</v>
      </c>
      <c r="D45" s="8">
        <v>14</v>
      </c>
      <c r="E45" s="10">
        <v>115</v>
      </c>
      <c r="F45" s="2">
        <f>Tabelle1[[#This Row],[Wurf ]]-(Tabelle1[[#This Row],[Meter über Ziel]]/100000)</f>
        <v>13.998849999999999</v>
      </c>
      <c r="G45">
        <f t="shared" si="10"/>
        <v>38</v>
      </c>
      <c r="H45">
        <f t="shared" si="11"/>
        <v>14.99987</v>
      </c>
      <c r="I45" s="3">
        <f>COUNTIF($C$2:$C45,Tabelle1[[#This Row],[Klasse]])</f>
        <v>3</v>
      </c>
      <c r="J45" s="3" t="str">
        <f>Tabelle2[[#This Row],[Spalte1]]&amp;":"&amp;Tabelle1[[#This Row],[Klasse]]</f>
        <v>3:F I 2. M.</v>
      </c>
      <c r="K45" s="9">
        <v>44</v>
      </c>
      <c r="L45" s="8" t="str">
        <f t="shared" si="12"/>
        <v>Dina Garrelts</v>
      </c>
      <c r="M45" s="24" t="str">
        <f t="shared" si="13"/>
        <v>w Jugend A</v>
      </c>
      <c r="N45" s="8">
        <f t="shared" si="14"/>
        <v>15</v>
      </c>
      <c r="O45" s="10">
        <f t="shared" si="15"/>
        <v>13</v>
      </c>
      <c r="P45">
        <v>44</v>
      </c>
      <c r="Q45" s="3" t="str">
        <f>Tabelle2[[#This Row],[Platzierung2]]&amp;":"&amp;$S$1</f>
        <v>44:M I 1. M</v>
      </c>
      <c r="R45">
        <v>44</v>
      </c>
      <c r="S45" s="3" t="e">
        <f t="shared" si="9"/>
        <v>#N/A</v>
      </c>
      <c r="T45" s="3" t="e">
        <f t="shared" si="16"/>
        <v>#N/A</v>
      </c>
      <c r="U45" s="3" t="e">
        <f t="shared" si="17"/>
        <v>#N/A</v>
      </c>
      <c r="V45" s="3" t="e">
        <f>Tabelle2[[#This Row],[Spalte4]]-(Tabelle2[[#This Row],[Spalte5]]/100000)</f>
        <v>#N/A</v>
      </c>
      <c r="W45" s="3" t="e">
        <f>RANK(Tabelle2[[#This Row],[Spalte6]],Tabelle2[Spalte6],1)</f>
        <v>#N/A</v>
      </c>
    </row>
    <row r="46" spans="1:23" ht="15" customHeight="1" x14ac:dyDescent="0.2">
      <c r="A46" s="17">
        <v>45</v>
      </c>
      <c r="B46" s="8"/>
      <c r="C46" s="8"/>
      <c r="D46" s="8">
        <v>100</v>
      </c>
      <c r="E46" s="10"/>
      <c r="F46" s="2">
        <f>Tabelle1[[#This Row],[Wurf ]]-(Tabelle1[[#This Row],[Meter über Ziel]]/100000)</f>
        <v>100</v>
      </c>
      <c r="G46">
        <f t="shared" si="10"/>
        <v>45</v>
      </c>
      <c r="H46">
        <f t="shared" si="11"/>
        <v>100</v>
      </c>
      <c r="I46" s="3">
        <f>COUNTIF($C$2:$C46,Tabelle1[[#This Row],[Klasse]])</f>
        <v>0</v>
      </c>
      <c r="J46" s="3" t="str">
        <f>Tabelle2[[#This Row],[Spalte1]]&amp;":"&amp;Tabelle1[[#This Row],[Klasse]]</f>
        <v>0:</v>
      </c>
      <c r="K46" s="9">
        <v>45</v>
      </c>
      <c r="L46" s="8">
        <f t="shared" si="12"/>
        <v>0</v>
      </c>
      <c r="M46" s="24" t="e">
        <f t="shared" si="13"/>
        <v>#N/A</v>
      </c>
      <c r="N46" s="8">
        <f t="shared" si="14"/>
        <v>100</v>
      </c>
      <c r="O46" s="10">
        <f t="shared" si="15"/>
        <v>0</v>
      </c>
      <c r="P46">
        <v>45</v>
      </c>
      <c r="Q46" s="3" t="str">
        <f>Tabelle2[[#This Row],[Platzierung2]]&amp;":"&amp;$S$1</f>
        <v>45:M I 1. M</v>
      </c>
      <c r="R46">
        <v>45</v>
      </c>
      <c r="S46" s="3" t="e">
        <f t="shared" si="9"/>
        <v>#N/A</v>
      </c>
      <c r="T46" s="3" t="e">
        <f t="shared" si="16"/>
        <v>#N/A</v>
      </c>
      <c r="U46" s="3" t="e">
        <f t="shared" si="17"/>
        <v>#N/A</v>
      </c>
      <c r="V46" s="3" t="e">
        <f>Tabelle2[[#This Row],[Spalte4]]-(Tabelle2[[#This Row],[Spalte5]]/100000)</f>
        <v>#N/A</v>
      </c>
      <c r="W46" s="3" t="e">
        <f>RANK(Tabelle2[[#This Row],[Spalte6]],Tabelle2[Spalte6],1)</f>
        <v>#N/A</v>
      </c>
    </row>
    <row r="47" spans="1:23" ht="15" customHeight="1" x14ac:dyDescent="0.2">
      <c r="A47" s="17">
        <v>46</v>
      </c>
      <c r="B47" s="8"/>
      <c r="C47" s="8"/>
      <c r="D47" s="8">
        <v>100</v>
      </c>
      <c r="E47" s="10"/>
      <c r="F47" s="2">
        <f>Tabelle1[[#This Row],[Wurf ]]-(Tabelle1[[#This Row],[Meter über Ziel]]/100000)</f>
        <v>100</v>
      </c>
      <c r="G47">
        <f t="shared" si="10"/>
        <v>45</v>
      </c>
      <c r="H47">
        <f t="shared" si="11"/>
        <v>100</v>
      </c>
      <c r="I47" s="3">
        <f>COUNTIF($C$2:$C47,Tabelle1[[#This Row],[Klasse]])</f>
        <v>0</v>
      </c>
      <c r="J47" s="3" t="str">
        <f>Tabelle2[[#This Row],[Spalte1]]&amp;":"&amp;Tabelle1[[#This Row],[Klasse]]</f>
        <v>0:</v>
      </c>
      <c r="K47" s="9">
        <v>46</v>
      </c>
      <c r="L47" s="8">
        <f t="shared" si="12"/>
        <v>0</v>
      </c>
      <c r="M47" s="24" t="e">
        <f t="shared" si="13"/>
        <v>#N/A</v>
      </c>
      <c r="N47" s="8">
        <f t="shared" si="14"/>
        <v>100</v>
      </c>
      <c r="O47" s="10">
        <f t="shared" si="15"/>
        <v>0</v>
      </c>
      <c r="P47">
        <v>46</v>
      </c>
      <c r="Q47" s="3" t="str">
        <f>Tabelle2[[#This Row],[Platzierung2]]&amp;":"&amp;$S$1</f>
        <v>46:M I 1. M</v>
      </c>
      <c r="R47">
        <v>46</v>
      </c>
      <c r="S47" s="3" t="e">
        <f t="shared" si="9"/>
        <v>#N/A</v>
      </c>
      <c r="T47" s="3" t="e">
        <f t="shared" si="16"/>
        <v>#N/A</v>
      </c>
      <c r="U47" s="3" t="e">
        <f t="shared" si="17"/>
        <v>#N/A</v>
      </c>
      <c r="V47" s="3" t="e">
        <f>Tabelle2[[#This Row],[Spalte4]]-(Tabelle2[[#This Row],[Spalte5]]/100000)</f>
        <v>#N/A</v>
      </c>
      <c r="W47" s="3" t="e">
        <f>RANK(Tabelle2[[#This Row],[Spalte6]],Tabelle2[Spalte6],1)</f>
        <v>#N/A</v>
      </c>
    </row>
    <row r="48" spans="1:23" ht="15" customHeight="1" x14ac:dyDescent="0.2">
      <c r="A48" s="17">
        <v>47</v>
      </c>
      <c r="B48" s="8"/>
      <c r="C48" s="8"/>
      <c r="D48" s="8">
        <v>100</v>
      </c>
      <c r="E48" s="10"/>
      <c r="F48" s="2">
        <f>Tabelle1[[#This Row],[Wurf ]]-(Tabelle1[[#This Row],[Meter über Ziel]]/100000)</f>
        <v>100</v>
      </c>
      <c r="G48">
        <f t="shared" si="10"/>
        <v>45</v>
      </c>
      <c r="H48">
        <f t="shared" si="11"/>
        <v>100</v>
      </c>
      <c r="I48" s="3">
        <f>COUNTIF($C$2:$C48,Tabelle1[[#This Row],[Klasse]])</f>
        <v>0</v>
      </c>
      <c r="J48" s="3" t="str">
        <f>Tabelle2[[#This Row],[Spalte1]]&amp;":"&amp;Tabelle1[[#This Row],[Klasse]]</f>
        <v>0:</v>
      </c>
      <c r="K48" s="9">
        <v>47</v>
      </c>
      <c r="L48" s="8">
        <f t="shared" si="12"/>
        <v>0</v>
      </c>
      <c r="M48" s="24" t="e">
        <f t="shared" si="13"/>
        <v>#N/A</v>
      </c>
      <c r="N48" s="8">
        <f t="shared" si="14"/>
        <v>100</v>
      </c>
      <c r="O48" s="10">
        <f t="shared" si="15"/>
        <v>0</v>
      </c>
      <c r="P48">
        <v>47</v>
      </c>
      <c r="Q48" s="3" t="str">
        <f>Tabelle2[[#This Row],[Platzierung2]]&amp;":"&amp;$S$1</f>
        <v>47:M I 1. M</v>
      </c>
      <c r="R48">
        <v>47</v>
      </c>
      <c r="S48" s="3" t="e">
        <f t="shared" si="9"/>
        <v>#N/A</v>
      </c>
      <c r="T48" s="3" t="e">
        <f t="shared" si="16"/>
        <v>#N/A</v>
      </c>
      <c r="U48" s="3" t="e">
        <f t="shared" si="17"/>
        <v>#N/A</v>
      </c>
      <c r="V48" s="3" t="e">
        <f>Tabelle2[[#This Row],[Spalte4]]-(Tabelle2[[#This Row],[Spalte5]]/100000)</f>
        <v>#N/A</v>
      </c>
      <c r="W48" s="3" t="e">
        <f>RANK(Tabelle2[[#This Row],[Spalte6]],Tabelle2[Spalte6],1)</f>
        <v>#N/A</v>
      </c>
    </row>
    <row r="49" spans="1:23" ht="15" customHeight="1" x14ac:dyDescent="0.2">
      <c r="A49" s="17">
        <v>48</v>
      </c>
      <c r="B49" s="8"/>
      <c r="C49" s="8"/>
      <c r="D49" s="8">
        <v>100</v>
      </c>
      <c r="E49" s="10"/>
      <c r="F49" s="2">
        <f>Tabelle1[[#This Row],[Wurf ]]-(Tabelle1[[#This Row],[Meter über Ziel]]/100000)</f>
        <v>100</v>
      </c>
      <c r="G49">
        <f t="shared" si="10"/>
        <v>45</v>
      </c>
      <c r="H49">
        <f t="shared" si="11"/>
        <v>100</v>
      </c>
      <c r="I49" s="3">
        <f>COUNTIF($C$2:$C49,Tabelle1[[#This Row],[Klasse]])</f>
        <v>0</v>
      </c>
      <c r="J49" s="3" t="str">
        <f>Tabelle2[[#This Row],[Spalte1]]&amp;":"&amp;Tabelle1[[#This Row],[Klasse]]</f>
        <v>0:</v>
      </c>
      <c r="K49" s="9">
        <v>48</v>
      </c>
      <c r="L49" s="8">
        <f t="shared" si="12"/>
        <v>0</v>
      </c>
      <c r="M49" s="24" t="e">
        <f t="shared" si="13"/>
        <v>#N/A</v>
      </c>
      <c r="N49" s="8">
        <f t="shared" si="14"/>
        <v>100</v>
      </c>
      <c r="O49" s="10">
        <f t="shared" si="15"/>
        <v>0</v>
      </c>
      <c r="P49">
        <v>48</v>
      </c>
      <c r="Q49" s="3" t="str">
        <f>Tabelle2[[#This Row],[Platzierung2]]&amp;":"&amp;$S$1</f>
        <v>48:M I 1. M</v>
      </c>
      <c r="R49">
        <v>48</v>
      </c>
      <c r="S49" s="3" t="e">
        <f t="shared" si="9"/>
        <v>#N/A</v>
      </c>
      <c r="T49" s="3" t="e">
        <f t="shared" si="16"/>
        <v>#N/A</v>
      </c>
      <c r="U49" s="3" t="e">
        <f t="shared" si="17"/>
        <v>#N/A</v>
      </c>
      <c r="V49" s="3" t="e">
        <f>Tabelle2[[#This Row],[Spalte4]]-(Tabelle2[[#This Row],[Spalte5]]/100000)</f>
        <v>#N/A</v>
      </c>
      <c r="W49" s="3" t="e">
        <f>RANK(Tabelle2[[#This Row],[Spalte6]],Tabelle2[Spalte6],1)</f>
        <v>#N/A</v>
      </c>
    </row>
    <row r="50" spans="1:23" ht="15" customHeight="1" x14ac:dyDescent="0.2">
      <c r="A50" s="17">
        <v>49</v>
      </c>
      <c r="B50" s="8"/>
      <c r="C50" s="8"/>
      <c r="D50" s="8">
        <v>100</v>
      </c>
      <c r="E50" s="10"/>
      <c r="F50" s="2">
        <f>Tabelle1[[#This Row],[Wurf ]]-(Tabelle1[[#This Row],[Meter über Ziel]]/100000)</f>
        <v>100</v>
      </c>
      <c r="G50">
        <f t="shared" si="10"/>
        <v>45</v>
      </c>
      <c r="H50">
        <f t="shared" si="11"/>
        <v>100</v>
      </c>
      <c r="I50" s="3">
        <f>COUNTIF($C$2:$C50,Tabelle1[[#This Row],[Klasse]])</f>
        <v>0</v>
      </c>
      <c r="J50" s="3" t="str">
        <f>Tabelle2[[#This Row],[Spalte1]]&amp;":"&amp;Tabelle1[[#This Row],[Klasse]]</f>
        <v>0:</v>
      </c>
      <c r="K50" s="9">
        <v>49</v>
      </c>
      <c r="L50" s="8">
        <f t="shared" si="12"/>
        <v>0</v>
      </c>
      <c r="M50" s="24" t="e">
        <f t="shared" si="13"/>
        <v>#N/A</v>
      </c>
      <c r="N50" s="8">
        <f t="shared" si="14"/>
        <v>100</v>
      </c>
      <c r="O50" s="10">
        <f t="shared" si="15"/>
        <v>0</v>
      </c>
      <c r="P50">
        <v>49</v>
      </c>
      <c r="Q50" s="3" t="str">
        <f>Tabelle2[[#This Row],[Platzierung2]]&amp;":"&amp;$S$1</f>
        <v>49:M I 1. M</v>
      </c>
      <c r="R50">
        <v>49</v>
      </c>
      <c r="S50" s="3" t="e">
        <f t="shared" si="9"/>
        <v>#N/A</v>
      </c>
      <c r="T50" s="3" t="e">
        <f t="shared" si="16"/>
        <v>#N/A</v>
      </c>
      <c r="U50" s="3" t="e">
        <f t="shared" si="17"/>
        <v>#N/A</v>
      </c>
      <c r="V50" s="3" t="e">
        <f>Tabelle2[[#This Row],[Spalte4]]-(Tabelle2[[#This Row],[Spalte5]]/100000)</f>
        <v>#N/A</v>
      </c>
      <c r="W50" s="3" t="e">
        <f>RANK(Tabelle2[[#This Row],[Spalte6]],Tabelle2[Spalte6],1)</f>
        <v>#N/A</v>
      </c>
    </row>
    <row r="51" spans="1:23" ht="15" customHeight="1" x14ac:dyDescent="0.2">
      <c r="A51" s="17">
        <v>50</v>
      </c>
      <c r="B51" s="8"/>
      <c r="C51" s="8"/>
      <c r="D51" s="8">
        <v>100</v>
      </c>
      <c r="E51" s="10"/>
      <c r="F51" s="2">
        <f>Tabelle1[[#This Row],[Wurf ]]-(Tabelle1[[#This Row],[Meter über Ziel]]/100000)</f>
        <v>100</v>
      </c>
      <c r="G51">
        <f t="shared" si="10"/>
        <v>45</v>
      </c>
      <c r="H51">
        <f t="shared" si="11"/>
        <v>100</v>
      </c>
      <c r="I51" s="3">
        <f>COUNTIF($C$2:$C51,Tabelle1[[#This Row],[Klasse]])</f>
        <v>0</v>
      </c>
      <c r="J51" s="3" t="str">
        <f>Tabelle2[[#This Row],[Spalte1]]&amp;":"&amp;Tabelle1[[#This Row],[Klasse]]</f>
        <v>0:</v>
      </c>
      <c r="K51" s="9">
        <v>50</v>
      </c>
      <c r="L51" s="8">
        <f t="shared" si="12"/>
        <v>0</v>
      </c>
      <c r="M51" s="24" t="e">
        <f t="shared" si="13"/>
        <v>#N/A</v>
      </c>
      <c r="N51" s="8">
        <f t="shared" si="14"/>
        <v>100</v>
      </c>
      <c r="O51" s="10">
        <f t="shared" si="15"/>
        <v>0</v>
      </c>
      <c r="P51">
        <v>50</v>
      </c>
      <c r="Q51" s="3" t="str">
        <f>Tabelle2[[#This Row],[Platzierung2]]&amp;":"&amp;$S$1</f>
        <v>50:M I 1. M</v>
      </c>
      <c r="R51">
        <v>50</v>
      </c>
      <c r="S51" s="3" t="e">
        <f t="shared" si="9"/>
        <v>#N/A</v>
      </c>
      <c r="T51" s="3" t="e">
        <f t="shared" si="16"/>
        <v>#N/A</v>
      </c>
      <c r="U51" s="3" t="e">
        <f t="shared" si="17"/>
        <v>#N/A</v>
      </c>
      <c r="V51" s="3" t="e">
        <f>Tabelle2[[#This Row],[Spalte4]]-(Tabelle2[[#This Row],[Spalte5]]/100000)</f>
        <v>#N/A</v>
      </c>
      <c r="W51" s="3" t="e">
        <f>RANK(Tabelle2[[#This Row],[Spalte6]],Tabelle2[Spalte6],1)</f>
        <v>#N/A</v>
      </c>
    </row>
    <row r="52" spans="1:23" ht="15" customHeight="1" x14ac:dyDescent="0.2">
      <c r="A52" s="17">
        <v>51</v>
      </c>
      <c r="B52" s="8"/>
      <c r="C52" s="8"/>
      <c r="D52" s="8">
        <v>100</v>
      </c>
      <c r="E52" s="10"/>
      <c r="F52" s="2">
        <f>Tabelle1[[#This Row],[Wurf ]]-(Tabelle1[[#This Row],[Meter über Ziel]]/100000)</f>
        <v>100</v>
      </c>
      <c r="G52">
        <f t="shared" si="10"/>
        <v>45</v>
      </c>
      <c r="H52">
        <f t="shared" si="11"/>
        <v>100</v>
      </c>
      <c r="I52" s="3">
        <f>COUNTIF($C$2:$C52,Tabelle1[[#This Row],[Klasse]])</f>
        <v>0</v>
      </c>
      <c r="J52" s="3" t="str">
        <f>Tabelle2[[#This Row],[Spalte1]]&amp;":"&amp;Tabelle1[[#This Row],[Klasse]]</f>
        <v>0:</v>
      </c>
      <c r="K52" s="9">
        <v>51</v>
      </c>
      <c r="L52" s="8">
        <f t="shared" si="12"/>
        <v>0</v>
      </c>
      <c r="M52" s="24" t="e">
        <f t="shared" si="13"/>
        <v>#N/A</v>
      </c>
      <c r="N52" s="8">
        <f t="shared" si="14"/>
        <v>100</v>
      </c>
      <c r="O52" s="10">
        <f t="shared" si="15"/>
        <v>0</v>
      </c>
      <c r="P52">
        <v>51</v>
      </c>
      <c r="Q52" s="3" t="str">
        <f>Tabelle2[[#This Row],[Platzierung2]]&amp;":"&amp;$S$1</f>
        <v>51:M I 1. M</v>
      </c>
      <c r="R52">
        <v>51</v>
      </c>
      <c r="S52" s="3" t="e">
        <f t="shared" si="9"/>
        <v>#N/A</v>
      </c>
      <c r="T52" s="3" t="e">
        <f t="shared" si="16"/>
        <v>#N/A</v>
      </c>
      <c r="U52" s="3" t="e">
        <f t="shared" si="17"/>
        <v>#N/A</v>
      </c>
      <c r="V52" s="3" t="e">
        <f>Tabelle2[[#This Row],[Spalte4]]-(Tabelle2[[#This Row],[Spalte5]]/100000)</f>
        <v>#N/A</v>
      </c>
      <c r="W52" s="3" t="e">
        <f>RANK(Tabelle2[[#This Row],[Spalte6]],Tabelle2[Spalte6],1)</f>
        <v>#N/A</v>
      </c>
    </row>
    <row r="53" spans="1:23" ht="15" customHeight="1" x14ac:dyDescent="0.2">
      <c r="A53" s="17">
        <v>52</v>
      </c>
      <c r="B53" s="8"/>
      <c r="C53" s="8"/>
      <c r="D53" s="8">
        <v>100</v>
      </c>
      <c r="E53" s="10"/>
      <c r="F53" s="2">
        <f>Tabelle1[[#This Row],[Wurf ]]-(Tabelle1[[#This Row],[Meter über Ziel]]/100000)</f>
        <v>100</v>
      </c>
      <c r="G53">
        <f t="shared" si="10"/>
        <v>45</v>
      </c>
      <c r="H53">
        <f t="shared" si="11"/>
        <v>100</v>
      </c>
      <c r="I53" s="3">
        <f>COUNTIF($C$2:$C53,Tabelle1[[#This Row],[Klasse]])</f>
        <v>0</v>
      </c>
      <c r="J53" s="3" t="str">
        <f>Tabelle2[[#This Row],[Spalte1]]&amp;":"&amp;Tabelle1[[#This Row],[Klasse]]</f>
        <v>0:</v>
      </c>
      <c r="K53" s="9">
        <v>52</v>
      </c>
      <c r="L53" s="8">
        <f t="shared" si="12"/>
        <v>0</v>
      </c>
      <c r="M53" s="24" t="e">
        <f t="shared" si="13"/>
        <v>#N/A</v>
      </c>
      <c r="N53" s="8">
        <f t="shared" si="14"/>
        <v>100</v>
      </c>
      <c r="O53" s="10">
        <f t="shared" si="15"/>
        <v>0</v>
      </c>
      <c r="P53">
        <v>52</v>
      </c>
      <c r="Q53" s="3" t="str">
        <f>Tabelle2[[#This Row],[Platzierung2]]&amp;":"&amp;$S$1</f>
        <v>52:M I 1. M</v>
      </c>
      <c r="R53">
        <v>52</v>
      </c>
      <c r="S53" s="3" t="e">
        <f t="shared" si="9"/>
        <v>#N/A</v>
      </c>
      <c r="T53" s="3" t="e">
        <f t="shared" si="16"/>
        <v>#N/A</v>
      </c>
      <c r="U53" s="3" t="e">
        <f t="shared" si="17"/>
        <v>#N/A</v>
      </c>
      <c r="V53" s="3" t="e">
        <f>Tabelle2[[#This Row],[Spalte4]]-(Tabelle2[[#This Row],[Spalte5]]/100000)</f>
        <v>#N/A</v>
      </c>
      <c r="W53" s="3" t="e">
        <f>RANK(Tabelle2[[#This Row],[Spalte6]],Tabelle2[Spalte6],1)</f>
        <v>#N/A</v>
      </c>
    </row>
    <row r="54" spans="1:23" ht="15" customHeight="1" x14ac:dyDescent="0.2">
      <c r="A54" s="17">
        <v>53</v>
      </c>
      <c r="B54" s="8"/>
      <c r="C54" s="8"/>
      <c r="D54" s="8">
        <v>100</v>
      </c>
      <c r="E54" s="10"/>
      <c r="F54" s="2">
        <f>Tabelle1[[#This Row],[Wurf ]]-(Tabelle1[[#This Row],[Meter über Ziel]]/100000)</f>
        <v>100</v>
      </c>
      <c r="G54">
        <f t="shared" si="10"/>
        <v>45</v>
      </c>
      <c r="H54">
        <f t="shared" si="11"/>
        <v>100</v>
      </c>
      <c r="I54" s="3">
        <f>COUNTIF($C$2:$C54,Tabelle1[[#This Row],[Klasse]])</f>
        <v>0</v>
      </c>
      <c r="J54" s="3" t="str">
        <f>Tabelle2[[#This Row],[Spalte1]]&amp;":"&amp;Tabelle1[[#This Row],[Klasse]]</f>
        <v>0:</v>
      </c>
      <c r="K54" s="9">
        <v>53</v>
      </c>
      <c r="L54" s="8">
        <f t="shared" si="12"/>
        <v>0</v>
      </c>
      <c r="M54" s="24" t="e">
        <f t="shared" si="13"/>
        <v>#N/A</v>
      </c>
      <c r="N54" s="8">
        <f t="shared" si="14"/>
        <v>100</v>
      </c>
      <c r="O54" s="10">
        <f t="shared" si="15"/>
        <v>0</v>
      </c>
      <c r="P54">
        <v>53</v>
      </c>
      <c r="Q54" s="3" t="str">
        <f>Tabelle2[[#This Row],[Platzierung2]]&amp;":"&amp;$S$1</f>
        <v>53:M I 1. M</v>
      </c>
      <c r="R54">
        <v>53</v>
      </c>
      <c r="S54" s="3" t="e">
        <f t="shared" si="9"/>
        <v>#N/A</v>
      </c>
      <c r="T54" s="3" t="e">
        <f t="shared" si="16"/>
        <v>#N/A</v>
      </c>
      <c r="U54" s="3" t="e">
        <f t="shared" si="17"/>
        <v>#N/A</v>
      </c>
      <c r="V54" s="3" t="e">
        <f>Tabelle2[[#This Row],[Spalte4]]-(Tabelle2[[#This Row],[Spalte5]]/100000)</f>
        <v>#N/A</v>
      </c>
      <c r="W54" s="3" t="e">
        <f>RANK(Tabelle2[[#This Row],[Spalte6]],Tabelle2[Spalte6],1)</f>
        <v>#N/A</v>
      </c>
    </row>
    <row r="55" spans="1:23" ht="15" customHeight="1" x14ac:dyDescent="0.2">
      <c r="A55" s="17">
        <v>54</v>
      </c>
      <c r="B55" s="8"/>
      <c r="C55" s="8"/>
      <c r="D55" s="8">
        <v>100</v>
      </c>
      <c r="E55" s="10"/>
      <c r="F55" s="2">
        <f>Tabelle1[[#This Row],[Wurf ]]-(Tabelle1[[#This Row],[Meter über Ziel]]/100000)</f>
        <v>100</v>
      </c>
      <c r="G55">
        <f t="shared" si="10"/>
        <v>45</v>
      </c>
      <c r="H55">
        <f t="shared" si="11"/>
        <v>100</v>
      </c>
      <c r="I55" s="3">
        <f>COUNTIF($C$2:$C55,Tabelle1[[#This Row],[Klasse]])</f>
        <v>0</v>
      </c>
      <c r="J55" s="3" t="str">
        <f>Tabelle2[[#This Row],[Spalte1]]&amp;":"&amp;Tabelle1[[#This Row],[Klasse]]</f>
        <v>0:</v>
      </c>
      <c r="K55" s="9">
        <v>54</v>
      </c>
      <c r="L55" s="8">
        <f t="shared" si="12"/>
        <v>0</v>
      </c>
      <c r="M55" s="24" t="e">
        <f t="shared" si="13"/>
        <v>#N/A</v>
      </c>
      <c r="N55" s="8">
        <f t="shared" si="14"/>
        <v>100</v>
      </c>
      <c r="O55" s="10">
        <f t="shared" si="15"/>
        <v>0</v>
      </c>
      <c r="P55">
        <v>54</v>
      </c>
      <c r="Q55" s="3" t="str">
        <f>Tabelle2[[#This Row],[Platzierung2]]&amp;":"&amp;$S$1</f>
        <v>54:M I 1. M</v>
      </c>
      <c r="R55">
        <v>54</v>
      </c>
      <c r="S55" s="3" t="e">
        <f t="shared" si="9"/>
        <v>#N/A</v>
      </c>
      <c r="T55" s="3" t="e">
        <f t="shared" si="16"/>
        <v>#N/A</v>
      </c>
      <c r="U55" s="3" t="e">
        <f t="shared" si="17"/>
        <v>#N/A</v>
      </c>
      <c r="V55" s="3" t="e">
        <f>Tabelle2[[#This Row],[Spalte4]]-(Tabelle2[[#This Row],[Spalte5]]/100000)</f>
        <v>#N/A</v>
      </c>
      <c r="W55" s="3" t="e">
        <f>RANK(Tabelle2[[#This Row],[Spalte6]],Tabelle2[Spalte6],1)</f>
        <v>#N/A</v>
      </c>
    </row>
    <row r="56" spans="1:23" ht="15" customHeight="1" x14ac:dyDescent="0.2">
      <c r="A56" s="17">
        <v>55</v>
      </c>
      <c r="B56" s="8"/>
      <c r="C56" s="8"/>
      <c r="D56" s="8">
        <v>100</v>
      </c>
      <c r="E56" s="10"/>
      <c r="F56" s="2">
        <f>Tabelle1[[#This Row],[Wurf ]]-(Tabelle1[[#This Row],[Meter über Ziel]]/100000)</f>
        <v>100</v>
      </c>
      <c r="G56">
        <f t="shared" si="10"/>
        <v>45</v>
      </c>
      <c r="H56">
        <f t="shared" si="11"/>
        <v>100</v>
      </c>
      <c r="I56" s="3">
        <f>COUNTIF($C$2:$C56,Tabelle1[[#This Row],[Klasse]])</f>
        <v>0</v>
      </c>
      <c r="J56" s="3" t="str">
        <f>Tabelle2[[#This Row],[Spalte1]]&amp;":"&amp;Tabelle1[[#This Row],[Klasse]]</f>
        <v>0:</v>
      </c>
      <c r="K56" s="9">
        <v>55</v>
      </c>
      <c r="L56" s="8">
        <f t="shared" si="12"/>
        <v>0</v>
      </c>
      <c r="M56" s="24" t="e">
        <f t="shared" si="13"/>
        <v>#N/A</v>
      </c>
      <c r="N56" s="8">
        <f t="shared" si="14"/>
        <v>100</v>
      </c>
      <c r="O56" s="10">
        <f t="shared" si="15"/>
        <v>0</v>
      </c>
      <c r="P56">
        <v>55</v>
      </c>
      <c r="Q56" s="3" t="str">
        <f>Tabelle2[[#This Row],[Platzierung2]]&amp;":"&amp;$S$1</f>
        <v>55:M I 1. M</v>
      </c>
      <c r="R56">
        <v>55</v>
      </c>
      <c r="S56" s="3" t="e">
        <f t="shared" si="9"/>
        <v>#N/A</v>
      </c>
      <c r="T56" s="3" t="e">
        <f t="shared" si="16"/>
        <v>#N/A</v>
      </c>
      <c r="U56" s="3" t="e">
        <f t="shared" si="17"/>
        <v>#N/A</v>
      </c>
      <c r="V56" s="3" t="e">
        <f>Tabelle2[[#This Row],[Spalte4]]-(Tabelle2[[#This Row],[Spalte5]]/100000)</f>
        <v>#N/A</v>
      </c>
      <c r="W56" s="3" t="e">
        <f>RANK(Tabelle2[[#This Row],[Spalte6]],Tabelle2[Spalte6],1)</f>
        <v>#N/A</v>
      </c>
    </row>
    <row r="57" spans="1:23" ht="15" customHeight="1" x14ac:dyDescent="0.2">
      <c r="A57" s="17">
        <v>56</v>
      </c>
      <c r="B57" s="8"/>
      <c r="C57" s="8"/>
      <c r="D57" s="8">
        <v>100</v>
      </c>
      <c r="E57" s="10"/>
      <c r="F57" s="2">
        <f>Tabelle1[[#This Row],[Wurf ]]-(Tabelle1[[#This Row],[Meter über Ziel]]/100000)</f>
        <v>100</v>
      </c>
      <c r="G57">
        <f t="shared" si="10"/>
        <v>45</v>
      </c>
      <c r="H57">
        <f t="shared" si="11"/>
        <v>100</v>
      </c>
      <c r="I57" s="3">
        <f>COUNTIF($C$2:$C57,Tabelle1[[#This Row],[Klasse]])</f>
        <v>0</v>
      </c>
      <c r="J57" s="3" t="str">
        <f>Tabelle2[[#This Row],[Spalte1]]&amp;":"&amp;Tabelle1[[#This Row],[Klasse]]</f>
        <v>0:</v>
      </c>
      <c r="K57" s="9">
        <v>56</v>
      </c>
      <c r="L57" s="8">
        <f t="shared" si="12"/>
        <v>0</v>
      </c>
      <c r="M57" s="24" t="e">
        <f t="shared" si="13"/>
        <v>#N/A</v>
      </c>
      <c r="N57" s="8">
        <f t="shared" si="14"/>
        <v>100</v>
      </c>
      <c r="O57" s="10">
        <f t="shared" si="15"/>
        <v>0</v>
      </c>
      <c r="P57">
        <v>56</v>
      </c>
      <c r="Q57" s="3" t="str">
        <f>Tabelle2[[#This Row],[Platzierung2]]&amp;":"&amp;$S$1</f>
        <v>56:M I 1. M</v>
      </c>
      <c r="R57">
        <v>56</v>
      </c>
      <c r="S57" s="3" t="e">
        <f t="shared" si="9"/>
        <v>#N/A</v>
      </c>
      <c r="T57" s="3" t="e">
        <f t="shared" si="16"/>
        <v>#N/A</v>
      </c>
      <c r="U57" s="3" t="e">
        <f t="shared" si="17"/>
        <v>#N/A</v>
      </c>
      <c r="V57" s="3" t="e">
        <f>Tabelle2[[#This Row],[Spalte4]]-(Tabelle2[[#This Row],[Spalte5]]/100000)</f>
        <v>#N/A</v>
      </c>
      <c r="W57" s="3" t="e">
        <f>RANK(Tabelle2[[#This Row],[Spalte6]],Tabelle2[Spalte6],1)</f>
        <v>#N/A</v>
      </c>
    </row>
    <row r="58" spans="1:23" ht="15" customHeight="1" x14ac:dyDescent="0.2">
      <c r="A58" s="17">
        <v>57</v>
      </c>
      <c r="B58" s="8"/>
      <c r="C58" s="8"/>
      <c r="D58" s="8">
        <v>100</v>
      </c>
      <c r="E58" s="10"/>
      <c r="F58" s="2">
        <f>Tabelle1[[#This Row],[Wurf ]]-(Tabelle1[[#This Row],[Meter über Ziel]]/100000)</f>
        <v>100</v>
      </c>
      <c r="G58">
        <f t="shared" si="10"/>
        <v>45</v>
      </c>
      <c r="H58">
        <f t="shared" si="11"/>
        <v>100</v>
      </c>
      <c r="I58" s="3">
        <f>COUNTIF($C$2:$C58,Tabelle1[[#This Row],[Klasse]])</f>
        <v>0</v>
      </c>
      <c r="J58" s="3" t="str">
        <f>Tabelle2[[#This Row],[Spalte1]]&amp;":"&amp;Tabelle1[[#This Row],[Klasse]]</f>
        <v>0:</v>
      </c>
      <c r="K58" s="9">
        <v>57</v>
      </c>
      <c r="L58" s="8">
        <f t="shared" si="12"/>
        <v>0</v>
      </c>
      <c r="M58" s="24" t="e">
        <f t="shared" si="13"/>
        <v>#N/A</v>
      </c>
      <c r="N58" s="8">
        <f t="shared" si="14"/>
        <v>100</v>
      </c>
      <c r="O58" s="10">
        <f t="shared" si="15"/>
        <v>0</v>
      </c>
      <c r="P58">
        <v>57</v>
      </c>
      <c r="Q58" s="3" t="str">
        <f>Tabelle2[[#This Row],[Platzierung2]]&amp;":"&amp;$S$1</f>
        <v>57:M I 1. M</v>
      </c>
      <c r="R58">
        <v>57</v>
      </c>
      <c r="S58" s="3" t="e">
        <f t="shared" si="9"/>
        <v>#N/A</v>
      </c>
      <c r="T58" s="3" t="e">
        <f t="shared" si="16"/>
        <v>#N/A</v>
      </c>
      <c r="U58" s="3" t="e">
        <f t="shared" si="17"/>
        <v>#N/A</v>
      </c>
      <c r="V58" s="3" t="e">
        <f>Tabelle2[[#This Row],[Spalte4]]-(Tabelle2[[#This Row],[Spalte5]]/100000)</f>
        <v>#N/A</v>
      </c>
      <c r="W58" s="3" t="e">
        <f>RANK(Tabelle2[[#This Row],[Spalte6]],Tabelle2[Spalte6],1)</f>
        <v>#N/A</v>
      </c>
    </row>
    <row r="59" spans="1:23" ht="15" customHeight="1" x14ac:dyDescent="0.2">
      <c r="A59" s="17">
        <v>58</v>
      </c>
      <c r="B59" s="8"/>
      <c r="C59" s="8"/>
      <c r="D59" s="8">
        <v>100</v>
      </c>
      <c r="E59" s="10"/>
      <c r="F59" s="2">
        <f>Tabelle1[[#This Row],[Wurf ]]-(Tabelle1[[#This Row],[Meter über Ziel]]/100000)</f>
        <v>100</v>
      </c>
      <c r="G59">
        <f t="shared" si="10"/>
        <v>45</v>
      </c>
      <c r="H59">
        <f t="shared" si="11"/>
        <v>100</v>
      </c>
      <c r="I59" s="3">
        <f>COUNTIF($C$2:$C59,Tabelle1[[#This Row],[Klasse]])</f>
        <v>0</v>
      </c>
      <c r="J59" s="3" t="str">
        <f>Tabelle2[[#This Row],[Spalte1]]&amp;":"&amp;Tabelle1[[#This Row],[Klasse]]</f>
        <v>0:</v>
      </c>
      <c r="K59" s="9">
        <v>58</v>
      </c>
      <c r="L59" s="8">
        <f t="shared" si="12"/>
        <v>0</v>
      </c>
      <c r="M59" s="24" t="e">
        <f t="shared" si="13"/>
        <v>#N/A</v>
      </c>
      <c r="N59" s="8">
        <f t="shared" si="14"/>
        <v>100</v>
      </c>
      <c r="O59" s="10">
        <f t="shared" si="15"/>
        <v>0</v>
      </c>
      <c r="P59">
        <v>58</v>
      </c>
      <c r="Q59" s="3" t="str">
        <f>Tabelle2[[#This Row],[Platzierung2]]&amp;":"&amp;$S$1</f>
        <v>58:M I 1. M</v>
      </c>
      <c r="R59">
        <v>58</v>
      </c>
      <c r="S59" s="3" t="e">
        <f t="shared" si="9"/>
        <v>#N/A</v>
      </c>
      <c r="T59" s="3" t="e">
        <f t="shared" si="16"/>
        <v>#N/A</v>
      </c>
      <c r="U59" s="3" t="e">
        <f t="shared" si="17"/>
        <v>#N/A</v>
      </c>
      <c r="V59" s="3" t="e">
        <f>Tabelle2[[#This Row],[Spalte4]]-(Tabelle2[[#This Row],[Spalte5]]/100000)</f>
        <v>#N/A</v>
      </c>
      <c r="W59" s="3" t="e">
        <f>RANK(Tabelle2[[#This Row],[Spalte6]],Tabelle2[Spalte6],1)</f>
        <v>#N/A</v>
      </c>
    </row>
    <row r="60" spans="1:23" ht="15" customHeight="1" x14ac:dyDescent="0.2">
      <c r="A60" s="17">
        <v>59</v>
      </c>
      <c r="B60" s="8"/>
      <c r="C60" s="8"/>
      <c r="D60" s="8">
        <v>100</v>
      </c>
      <c r="E60" s="10"/>
      <c r="F60" s="2">
        <f>Tabelle1[[#This Row],[Wurf ]]-(Tabelle1[[#This Row],[Meter über Ziel]]/100000)</f>
        <v>100</v>
      </c>
      <c r="G60">
        <f t="shared" si="10"/>
        <v>45</v>
      </c>
      <c r="H60">
        <f t="shared" si="11"/>
        <v>100</v>
      </c>
      <c r="I60" s="3">
        <f>COUNTIF($C$2:$C60,Tabelle1[[#This Row],[Klasse]])</f>
        <v>0</v>
      </c>
      <c r="J60" s="3" t="str">
        <f>Tabelle2[[#This Row],[Spalte1]]&amp;":"&amp;Tabelle1[[#This Row],[Klasse]]</f>
        <v>0:</v>
      </c>
      <c r="K60" s="9">
        <v>59</v>
      </c>
      <c r="L60" s="8">
        <f t="shared" si="12"/>
        <v>0</v>
      </c>
      <c r="M60" s="24" t="e">
        <f t="shared" si="13"/>
        <v>#N/A</v>
      </c>
      <c r="N60" s="8">
        <f t="shared" si="14"/>
        <v>100</v>
      </c>
      <c r="O60" s="10">
        <f t="shared" si="15"/>
        <v>0</v>
      </c>
      <c r="P60">
        <v>59</v>
      </c>
      <c r="Q60" s="3" t="str">
        <f>Tabelle2[[#This Row],[Platzierung2]]&amp;":"&amp;$S$1</f>
        <v>59:M I 1. M</v>
      </c>
      <c r="R60">
        <v>59</v>
      </c>
      <c r="S60" s="3" t="e">
        <f t="shared" si="9"/>
        <v>#N/A</v>
      </c>
      <c r="T60" s="3" t="e">
        <f t="shared" si="16"/>
        <v>#N/A</v>
      </c>
      <c r="U60" s="3" t="e">
        <f t="shared" si="17"/>
        <v>#N/A</v>
      </c>
      <c r="V60" s="3" t="e">
        <f>Tabelle2[[#This Row],[Spalte4]]-(Tabelle2[[#This Row],[Spalte5]]/100000)</f>
        <v>#N/A</v>
      </c>
      <c r="W60" s="3" t="e">
        <f>RANK(Tabelle2[[#This Row],[Spalte6]],Tabelle2[Spalte6],1)</f>
        <v>#N/A</v>
      </c>
    </row>
    <row r="61" spans="1:23" ht="15.75" customHeight="1" thickBot="1" x14ac:dyDescent="0.25">
      <c r="A61" s="18">
        <v>60</v>
      </c>
      <c r="B61" s="12"/>
      <c r="C61" s="12"/>
      <c r="D61" s="12">
        <v>100</v>
      </c>
      <c r="E61" s="13"/>
      <c r="F61" s="2">
        <f>Tabelle1[[#This Row],[Wurf ]]-(Tabelle1[[#This Row],[Meter über Ziel]]/100000)</f>
        <v>100</v>
      </c>
      <c r="G61">
        <f t="shared" si="10"/>
        <v>45</v>
      </c>
      <c r="H61">
        <f t="shared" si="11"/>
        <v>100</v>
      </c>
      <c r="I61" s="3">
        <f>COUNTIF($C$2:$C61,Tabelle1[[#This Row],[Klasse]])</f>
        <v>0</v>
      </c>
      <c r="J61" s="3" t="str">
        <f>Tabelle2[[#This Row],[Spalte1]]&amp;":"&amp;Tabelle1[[#This Row],[Klasse]]</f>
        <v>0:</v>
      </c>
      <c r="K61" s="11">
        <v>60</v>
      </c>
      <c r="L61" s="12">
        <f t="shared" si="12"/>
        <v>0</v>
      </c>
      <c r="M61" s="25" t="e">
        <f t="shared" si="13"/>
        <v>#N/A</v>
      </c>
      <c r="N61" s="12">
        <f t="shared" si="14"/>
        <v>100</v>
      </c>
      <c r="O61" s="13">
        <f t="shared" si="15"/>
        <v>0</v>
      </c>
      <c r="P61">
        <v>60</v>
      </c>
      <c r="Q61" s="3" t="str">
        <f>Tabelle2[[#This Row],[Platzierung2]]&amp;":"&amp;$S$1</f>
        <v>60:M I 1. M</v>
      </c>
      <c r="R61">
        <v>60</v>
      </c>
      <c r="S61" s="3" t="e">
        <f t="shared" si="9"/>
        <v>#N/A</v>
      </c>
      <c r="T61" s="3" t="e">
        <f t="shared" si="16"/>
        <v>#N/A</v>
      </c>
      <c r="U61" s="3" t="e">
        <f t="shared" si="17"/>
        <v>#N/A</v>
      </c>
      <c r="V61" s="3" t="e">
        <f>Tabelle2[[#This Row],[Spalte4]]-(Tabelle2[[#This Row],[Spalte5]]/100000)</f>
        <v>#N/A</v>
      </c>
      <c r="W61" s="3" t="e">
        <f>RANK(Tabelle2[[#This Row],[Spalte6]],Tabelle2[Spalte6],1)</f>
        <v>#N/A</v>
      </c>
    </row>
  </sheetData>
  <sortState xmlns:xlrd2="http://schemas.microsoft.com/office/spreadsheetml/2017/richdata2" ref="G2:G61">
    <sortCondition ref="G2"/>
  </sortState>
  <pageMargins left="0.7" right="0.7" top="0.78740157499999996" bottom="0.78740157499999996" header="0.3" footer="0.3"/>
  <pageSetup paperSize="9" orientation="portrait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Ergebnisse</vt:lpstr>
      <vt:lpstr>Ergebniseingabe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ebbi_</dc:creator>
  <cp:lastModifiedBy>ebbi_</cp:lastModifiedBy>
  <dcterms:created xsi:type="dcterms:W3CDTF">2019-11-15T09:12:02Z</dcterms:created>
  <dcterms:modified xsi:type="dcterms:W3CDTF">2020-01-12T09:29:49Z</dcterms:modified>
</cp:coreProperties>
</file>